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6110" windowHeight="12240" tabRatio="883" firstSheet="4"/>
  </bookViews>
  <sheets>
    <sheet name="CONTENTS" sheetId="25" r:id="rId1"/>
    <sheet name="1 GDF SUEZ presence" sheetId="18" r:id="rId2"/>
    <sheet name="2.1 Power plants list" sheetId="16" r:id="rId3"/>
    <sheet name="2.2 Nuclear assets in Belgium" sheetId="22" r:id="rId4"/>
    <sheet name="2.3 Other industrial assets" sheetId="8" r:id="rId5"/>
    <sheet name="2.4 E&amp;P metrics" sheetId="9" r:id="rId6"/>
    <sheet name="3.1 KPIs finance P&amp;L CAPEX" sheetId="19" r:id="rId7"/>
    <sheet name="3.2 KPIs finance divisional" sheetId="20" r:id="rId8"/>
    <sheet name="3.3 KPIs finance BS" sheetId="21" r:id="rId9"/>
    <sheet name="4 Main consolidated entities" sheetId="12" r:id="rId10"/>
    <sheet name="5 Weather sensitivity" sheetId="23" r:id="rId11"/>
  </sheets>
  <definedNames>
    <definedName name="_xlnm._FilterDatabase" localSheetId="1" hidden="1">'1 GDF SUEZ presence'!$N$5:$P$72</definedName>
    <definedName name="_xlnm._FilterDatabase" localSheetId="2" hidden="1">'2.1 Power plants list'!$B$36:$N$325</definedName>
    <definedName name="aaaa" localSheetId="8">'3.3 KPIs finance BS'!$B$2:$F$72</definedName>
    <definedName name="DF_GRID_1" localSheetId="8">#REF!</definedName>
    <definedName name="DF_GRID_1">#REF!</definedName>
    <definedName name="_xlnm.Print_Titles" localSheetId="1">'1 GDF SUEZ presence'!$1:$5</definedName>
    <definedName name="_xlnm.Print_Titles" localSheetId="2">'2.1 Power plants list'!$35:$36</definedName>
    <definedName name="KPIFBS">'3.3 KPIs finance BS'!$B$2:$I$71</definedName>
    <definedName name="OOOO" localSheetId="8">'3.3 KPIs finance BS'!$B$2:$F$71</definedName>
    <definedName name="PEP">'2.4 E&amp;P metrics'!$B$2:$H$40</definedName>
    <definedName name="PKPIFBS">#REF!</definedName>
    <definedName name="PKPIFP" localSheetId="6">'3.1 KPIs finance P&amp;L CAPEX'!$B$2:$I$76</definedName>
    <definedName name="PKPIFP">#REF!</definedName>
    <definedName name="PKPIO">#REF!</definedName>
    <definedName name="PMCE">'4 Main consolidated entities'!$B$2:$F$133</definedName>
    <definedName name="POIA">'2.3 Other industrial assets'!$B$2:$F$122</definedName>
    <definedName name="PPLT">'2.1 Power plants list'!$35:$36</definedName>
    <definedName name="ppp" localSheetId="8">'3.3 KPIs finance BS'!$A$2:$I$72</definedName>
    <definedName name="PPPL">'2.1 Power plants list'!$B$2:$N$329</definedName>
    <definedName name="PPPLT" localSheetId="2">'2.1 Power plants list'!$35:$36</definedName>
    <definedName name="PPRES" localSheetId="1">'1 GDF SUEZ presence'!$B$2:$S$75</definedName>
    <definedName name="PPRES">#REF!</definedName>
    <definedName name="Print_Area" localSheetId="1">'1 GDF SUEZ presence'!$B$2:$S$75</definedName>
    <definedName name="Print_Area" localSheetId="2">'2.1 Power plants list'!$B$2:$N$329</definedName>
    <definedName name="Print_Area" localSheetId="4">'2.3 Other industrial assets'!$B$2:$F$122</definedName>
    <definedName name="Print_Area" localSheetId="5">'2.4 E&amp;P metrics'!$B$2:$H$40</definedName>
    <definedName name="Print_Area" localSheetId="6">'3.1 KPIs finance P&amp;L CAPEX'!$B$2:$I$76</definedName>
    <definedName name="Print_Area" localSheetId="9">'4 Main consolidated entities'!$B$2:$F$133</definedName>
    <definedName name="Print_Titles" localSheetId="2">'2.1 Power plants list'!$35:$36</definedName>
    <definedName name="SAPBEXhrIndnt" hidden="1">"Wide"</definedName>
    <definedName name="SAPsysID" hidden="1">"708C5W7SBKP804JT78WJ0JNKI"</definedName>
    <definedName name="SAPwbID" hidden="1">"ARS"</definedName>
    <definedName name="_xlnm.Print_Area" localSheetId="1">'1 GDF SUEZ presence'!$A$1:$S$73</definedName>
    <definedName name="_xlnm.Print_Area" localSheetId="3">'2.2 Nuclear assets in Belgium'!$B$2:$J$14</definedName>
    <definedName name="_xlnm.Print_Area" localSheetId="4">'2.3 Other industrial assets'!$B$2:$F$122</definedName>
    <definedName name="_xlnm.Print_Area" localSheetId="5">'2.4 E&amp;P metrics'!$B$2:$H$40</definedName>
    <definedName name="_xlnm.Print_Area" localSheetId="6">'3.1 KPIs finance P&amp;L CAPEX'!$B$2:$I$83</definedName>
    <definedName name="_xlnm.Print_Area" localSheetId="7">'3.2 KPIs finance divisional'!$A$2:$M$47</definedName>
    <definedName name="_xlnm.Print_Area" localSheetId="8">'3.3 KPIs finance BS'!$B$2:$I$71</definedName>
    <definedName name="_xlnm.Print_Area" localSheetId="9">'4 Main consolidated entities'!$B$2:$F$133</definedName>
    <definedName name="_xlnm.Print_Area" localSheetId="10">'5 Weather sensitivity'!$B$2:$J$22</definedName>
    <definedName name="_xlnm.Print_Area" localSheetId="0">CONTENTS!$A$1:$D$50</definedName>
  </definedNames>
  <calcPr calcId="125725" calcMode="manual"/>
  <pivotCaches>
    <pivotCache cacheId="0" r:id="rId12"/>
  </pivotCaches>
</workbook>
</file>

<file path=xl/calcChain.xml><?xml version="1.0" encoding="utf-8"?>
<calcChain xmlns="http://schemas.openxmlformats.org/spreadsheetml/2006/main">
  <c r="D17" i="23"/>
  <c r="C20"/>
  <c r="I18"/>
  <c r="H18"/>
  <c r="D18"/>
  <c r="C18"/>
  <c r="J14"/>
  <c r="J13"/>
  <c r="J12"/>
  <c r="I17"/>
  <c r="H17"/>
  <c r="E13"/>
  <c r="E14"/>
  <c r="E12"/>
  <c r="C17"/>
  <c r="J18" l="1"/>
  <c r="E18"/>
  <c r="J17"/>
  <c r="E17"/>
  <c r="J7" i="22"/>
  <c r="G57" i="19"/>
  <c r="G56"/>
  <c r="G55"/>
  <c r="D30" i="20"/>
  <c r="I71" i="21"/>
  <c r="H71"/>
  <c r="G69"/>
  <c r="G68"/>
  <c r="I62"/>
  <c r="G62"/>
  <c r="I51"/>
  <c r="G51"/>
  <c r="G37"/>
  <c r="I25"/>
  <c r="H25"/>
  <c r="G24"/>
  <c r="G23"/>
  <c r="G22"/>
  <c r="G21"/>
  <c r="I19"/>
  <c r="H19"/>
  <c r="G18"/>
  <c r="G19" s="1"/>
  <c r="G15"/>
  <c r="I13"/>
  <c r="I16" s="1"/>
  <c r="H13"/>
  <c r="G12"/>
  <c r="G11"/>
  <c r="G10"/>
  <c r="G9"/>
  <c r="G8"/>
  <c r="D47" i="20"/>
  <c r="D46"/>
  <c r="D45"/>
  <c r="D44"/>
  <c r="D43"/>
  <c r="D42"/>
  <c r="D41"/>
  <c r="G39"/>
  <c r="F39"/>
  <c r="E39"/>
  <c r="D39"/>
  <c r="D38"/>
  <c r="D37"/>
  <c r="D36"/>
  <c r="D35"/>
  <c r="D31" s="1"/>
  <c r="D34"/>
  <c r="D33"/>
  <c r="D32"/>
  <c r="G31"/>
  <c r="F31"/>
  <c r="E31"/>
  <c r="H30"/>
  <c r="J24"/>
  <c r="J23"/>
  <c r="J22"/>
  <c r="J20"/>
  <c r="J17" s="1"/>
  <c r="J19"/>
  <c r="J18"/>
  <c r="I17"/>
  <c r="H17"/>
  <c r="G17"/>
  <c r="F17"/>
  <c r="E17"/>
  <c r="D17"/>
  <c r="J16"/>
  <c r="J15"/>
  <c r="J14"/>
  <c r="J13"/>
  <c r="J12"/>
  <c r="J11"/>
  <c r="J10"/>
  <c r="J9" s="1"/>
  <c r="H9"/>
  <c r="G9"/>
  <c r="G8" s="1"/>
  <c r="F9"/>
  <c r="F8" s="1"/>
  <c r="G13" i="19" s="1"/>
  <c r="E9" i="20"/>
  <c r="D9"/>
  <c r="L8"/>
  <c r="H8"/>
  <c r="D8"/>
  <c r="G77" i="19"/>
  <c r="G65"/>
  <c r="G36"/>
  <c r="G35"/>
  <c r="G21"/>
  <c r="G20"/>
  <c r="G17"/>
  <c r="G11"/>
  <c r="G9"/>
  <c r="S74" i="18"/>
  <c r="R74"/>
  <c r="Q74"/>
  <c r="P74"/>
  <c r="O74"/>
  <c r="N74"/>
  <c r="M74"/>
  <c r="L74"/>
  <c r="K74"/>
  <c r="J74"/>
  <c r="I74"/>
  <c r="H74"/>
  <c r="G74"/>
  <c r="F74"/>
  <c r="E74"/>
  <c r="D74"/>
  <c r="C74"/>
  <c r="F38" i="9"/>
  <c r="E38"/>
  <c r="D38"/>
  <c r="G59" i="19" l="1"/>
  <c r="G71" i="21"/>
  <c r="I27"/>
  <c r="G13"/>
  <c r="G25"/>
  <c r="H16"/>
  <c r="G23" i="19"/>
  <c r="G31" s="1"/>
  <c r="G38" s="1"/>
  <c r="G49" s="1"/>
  <c r="J8" i="20"/>
  <c r="F25" i="9"/>
  <c r="E25"/>
  <c r="D25"/>
  <c r="E13"/>
  <c r="H27" i="21" l="1"/>
  <c r="G27" s="1"/>
  <c r="G16"/>
  <c r="D13" i="9"/>
</calcChain>
</file>

<file path=xl/sharedStrings.xml><?xml version="1.0" encoding="utf-8"?>
<sst xmlns="http://schemas.openxmlformats.org/spreadsheetml/2006/main" count="3263" uniqueCount="859">
  <si>
    <t>Business Line</t>
  </si>
  <si>
    <t>Area</t>
  </si>
  <si>
    <t>Country</t>
  </si>
  <si>
    <t>Plant name</t>
  </si>
  <si>
    <t xml:space="preserve">Main fuel </t>
  </si>
  <si>
    <t>Consolidation method</t>
  </si>
  <si>
    <t xml:space="preserve"> </t>
  </si>
  <si>
    <t>Energy Europe</t>
  </si>
  <si>
    <t>Central Western Europe</t>
  </si>
  <si>
    <t>France</t>
  </si>
  <si>
    <t>SHEM</t>
  </si>
  <si>
    <t>Hydro</t>
  </si>
  <si>
    <t>MERCHANT</t>
  </si>
  <si>
    <t>Global</t>
  </si>
  <si>
    <t xml:space="preserve">SHEM </t>
  </si>
  <si>
    <t>NON MERCHANT</t>
  </si>
  <si>
    <t>CNR</t>
  </si>
  <si>
    <t>Wind</t>
  </si>
  <si>
    <t>Proportional</t>
  </si>
  <si>
    <t>Solar</t>
  </si>
  <si>
    <t>CURBANS</t>
  </si>
  <si>
    <t>Equity</t>
  </si>
  <si>
    <t>DUNKERQUE</t>
  </si>
  <si>
    <t>Natural gas</t>
  </si>
  <si>
    <t>FOS-SUR-MER 2</t>
  </si>
  <si>
    <t>FOS-SUR-MER 3</t>
  </si>
  <si>
    <t>MONTOIR-DE-BRETAGNE</t>
  </si>
  <si>
    <t>NDR CONTRACT CHOOZ</t>
  </si>
  <si>
    <t>Nuclear</t>
  </si>
  <si>
    <t>NDR CONTRACT TRICASTIN</t>
  </si>
  <si>
    <t>Belgium</t>
  </si>
  <si>
    <t>DOEL</t>
  </si>
  <si>
    <t>TIHANGE</t>
  </si>
  <si>
    <t>NDR CONTRACT BLUESKY</t>
  </si>
  <si>
    <t>NDR CONTRACT EDF</t>
  </si>
  <si>
    <t>NDR CONTRACT EON</t>
  </si>
  <si>
    <t>NDR CONTRACT SPE</t>
  </si>
  <si>
    <t>NL PDR CONTRACT EON</t>
  </si>
  <si>
    <t>AMERCOEUR</t>
  </si>
  <si>
    <t>AWIRS</t>
  </si>
  <si>
    <t>DROGENBOS</t>
  </si>
  <si>
    <t>HERDERSBRUG</t>
  </si>
  <si>
    <t>RUIEN</t>
  </si>
  <si>
    <t>SAINT-GHISLAIN</t>
  </si>
  <si>
    <t>WILMARSDONK</t>
  </si>
  <si>
    <t>ZANDVLIET</t>
  </si>
  <si>
    <t>Other natural gas (&lt; 100MW)</t>
  </si>
  <si>
    <t>LILLO ENERGY</t>
  </si>
  <si>
    <t>COO</t>
  </si>
  <si>
    <t>PLATE TAILLE</t>
  </si>
  <si>
    <t>Other hydro (&lt; 10MW)</t>
  </si>
  <si>
    <t>Biomass and biogas</t>
  </si>
  <si>
    <t>RODENHUIZE</t>
  </si>
  <si>
    <t>Coal &amp; Bio</t>
  </si>
  <si>
    <t>Other renewable</t>
  </si>
  <si>
    <t>ZELZATE 2</t>
  </si>
  <si>
    <t>Other non renewable</t>
  </si>
  <si>
    <t>Other non renewable (&lt; 50MW)</t>
  </si>
  <si>
    <t>Germany</t>
  </si>
  <si>
    <t>FARGE</t>
  </si>
  <si>
    <t>Coal</t>
  </si>
  <si>
    <t>FENNE</t>
  </si>
  <si>
    <t>WILHELMSHAVEN</t>
  </si>
  <si>
    <t>WUPPERTAL</t>
  </si>
  <si>
    <t>ZOLLING</t>
  </si>
  <si>
    <t>NDR CONTRACT</t>
  </si>
  <si>
    <t>GERA</t>
  </si>
  <si>
    <t>SAARBRÜCKEN</t>
  </si>
  <si>
    <t>PFREIMD</t>
  </si>
  <si>
    <t>HELMSTADT/BAYERN</t>
  </si>
  <si>
    <t>Luxembourg</t>
  </si>
  <si>
    <t>ESCH-SUR-ALZETTE</t>
  </si>
  <si>
    <t>Netherlands</t>
  </si>
  <si>
    <t>APNED</t>
  </si>
  <si>
    <t>BERGUM</t>
  </si>
  <si>
    <t>EEMS</t>
  </si>
  <si>
    <t>FLEVO</t>
  </si>
  <si>
    <t>HARCULO</t>
  </si>
  <si>
    <t>GELDERLAND</t>
  </si>
  <si>
    <t>ROTTERDAM</t>
  </si>
  <si>
    <t>Other Europe</t>
  </si>
  <si>
    <t>Spain</t>
  </si>
  <si>
    <t>CARTAGENA</t>
  </si>
  <si>
    <t>CASTELNOU</t>
  </si>
  <si>
    <t>Greece</t>
  </si>
  <si>
    <t>VIOTIA 2</t>
  </si>
  <si>
    <t>VIOTIA</t>
  </si>
  <si>
    <t>Hungary</t>
  </si>
  <si>
    <t>DUNAMENTI</t>
  </si>
  <si>
    <t>Italy</t>
  </si>
  <si>
    <t>LEINI</t>
  </si>
  <si>
    <t>NAPOLI LEVANTE</t>
  </si>
  <si>
    <t>ROSIGNANO 2</t>
  </si>
  <si>
    <t>ROSIGNANO</t>
  </si>
  <si>
    <t>TORREVALDALIGA</t>
  </si>
  <si>
    <t>VADO LIGURE</t>
  </si>
  <si>
    <t>VOGHERA</t>
  </si>
  <si>
    <t>VPP CONTRACT</t>
  </si>
  <si>
    <t>TIRRENO</t>
  </si>
  <si>
    <t>SESSA AURUNCA</t>
  </si>
  <si>
    <t>Poland</t>
  </si>
  <si>
    <t>POLANIEC</t>
  </si>
  <si>
    <t>Portugal</t>
  </si>
  <si>
    <t>Small hydro (&lt; 10MW)</t>
  </si>
  <si>
    <t>Romania</t>
  </si>
  <si>
    <t>GEMENELE</t>
  </si>
  <si>
    <t>Energy International</t>
  </si>
  <si>
    <t>Latin America</t>
  </si>
  <si>
    <t>Brazil</t>
  </si>
  <si>
    <t>ESTREITO HYDRO</t>
  </si>
  <si>
    <t>JIRAU</t>
  </si>
  <si>
    <t>PARTIALLY CONTRACTED</t>
  </si>
  <si>
    <t>UHE ITÁ</t>
  </si>
  <si>
    <t>UHE MACHADINHO</t>
  </si>
  <si>
    <t>UHE SALTO SANTIAGO</t>
  </si>
  <si>
    <t>UHE SALTO OSÓRIO</t>
  </si>
  <si>
    <t>UHE CANA BRAVA</t>
  </si>
  <si>
    <t>SAO SALVADOR HYDRO PLANT</t>
  </si>
  <si>
    <t>UHE PASSO FUNDO</t>
  </si>
  <si>
    <t>UHE PONTE DE PEDRA</t>
  </si>
  <si>
    <t>Small hydro (&lt; 30MW)</t>
  </si>
  <si>
    <t>ANDRADE</t>
  </si>
  <si>
    <t>LAGES COGENERATION FACILITY</t>
  </si>
  <si>
    <t>UTE CHARQUEADAS</t>
  </si>
  <si>
    <t>UTE JORGE LACERDA</t>
  </si>
  <si>
    <t>UTE WILLIAM ARJONA</t>
  </si>
  <si>
    <t>UTE ALEGRETE 1-2</t>
  </si>
  <si>
    <t>Chile</t>
  </si>
  <si>
    <t>MEJILLONES CTA</t>
  </si>
  <si>
    <t>MEJILLONES CTH</t>
  </si>
  <si>
    <t>MEJILLONES I-III</t>
  </si>
  <si>
    <t>TOCOPILLA</t>
  </si>
  <si>
    <t>CHAPIQUIÑA</t>
  </si>
  <si>
    <t>LAJA</t>
  </si>
  <si>
    <t>MONTE REDONDO</t>
  </si>
  <si>
    <t>Costa Rica</t>
  </si>
  <si>
    <t>GUANACASTE</t>
  </si>
  <si>
    <t>Panama</t>
  </si>
  <si>
    <t>BAHIA LAS MINAS</t>
  </si>
  <si>
    <t>CATIVA</t>
  </si>
  <si>
    <t>DOS MARES</t>
  </si>
  <si>
    <t>Peru</t>
  </si>
  <si>
    <t>CHILCA</t>
  </si>
  <si>
    <t>ILO 1 &amp; 2</t>
  </si>
  <si>
    <t>ILO 21</t>
  </si>
  <si>
    <t>QUITARACSA</t>
  </si>
  <si>
    <t>YUNCAN</t>
  </si>
  <si>
    <t>North America</t>
  </si>
  <si>
    <t>Canada</t>
  </si>
  <si>
    <t>WEST WINDSOR COGENERATION FACILITY</t>
  </si>
  <si>
    <t>BROCKVILLE</t>
  </si>
  <si>
    <t>Mexico</t>
  </si>
  <si>
    <t>MONTERREY COGENERATION</t>
  </si>
  <si>
    <t>PANUCO (DUPONT)</t>
  </si>
  <si>
    <t>TAMPICO (PRIMEX)</t>
  </si>
  <si>
    <t>Puerto Rico</t>
  </si>
  <si>
    <t>ECOELECTRICA (PR)</t>
  </si>
  <si>
    <t>USA</t>
  </si>
  <si>
    <t>MIDLOTHIAN (TX)</t>
  </si>
  <si>
    <t>HAYS (TX)</t>
  </si>
  <si>
    <t>HOT SPRING</t>
  </si>
  <si>
    <t>WISE COUNTY POWER</t>
  </si>
  <si>
    <t>ARMSTRONG (PA)</t>
  </si>
  <si>
    <t>TROY (OH)</t>
  </si>
  <si>
    <t>ASTORIA 2</t>
  </si>
  <si>
    <t>ASTORIA</t>
  </si>
  <si>
    <t>ANP BELLINGHAM (MA)</t>
  </si>
  <si>
    <t>BLACKSTONE (MA)</t>
  </si>
  <si>
    <t>OYSTER CREEK (TX)</t>
  </si>
  <si>
    <t>HOPEWELL COGENERATION FACILITY</t>
  </si>
  <si>
    <t>ENNIS POWER STATION</t>
  </si>
  <si>
    <t>PLEASANTS (WV)</t>
  </si>
  <si>
    <t>BELLINGHAM COGENERATION FACILITY</t>
  </si>
  <si>
    <t>CALUMET (IL)</t>
  </si>
  <si>
    <t>SAYREVILLE COGENERATION FACILITY</t>
  </si>
  <si>
    <t>MILFORD (MA)</t>
  </si>
  <si>
    <t>BUCKSPORT (ME)</t>
  </si>
  <si>
    <t>Natural gas (&lt; 100MW)</t>
  </si>
  <si>
    <t>Natural gas (&lt; 50MW)</t>
  </si>
  <si>
    <t>LANSING (GENERAL MOTORS)</t>
  </si>
  <si>
    <t>COLETO CREEK (TX)</t>
  </si>
  <si>
    <t>MT TOM</t>
  </si>
  <si>
    <t>RED HILLS 2</t>
  </si>
  <si>
    <t>COLORADO (COORS)</t>
  </si>
  <si>
    <t>NORTHEASTERN POWER COMPANY</t>
  </si>
  <si>
    <t>SYRACUSE</t>
  </si>
  <si>
    <t>TUSCOLA (EQUISTAR CHEMIC.)</t>
  </si>
  <si>
    <t>NORTHFIELD MOUNTAIN</t>
  </si>
  <si>
    <t>CABOT</t>
  </si>
  <si>
    <t>ROCKY RIVER</t>
  </si>
  <si>
    <t>SHEPAUG</t>
  </si>
  <si>
    <t>STEVENSON</t>
  </si>
  <si>
    <t>TUNNEL</t>
  </si>
  <si>
    <t>UK-Europe</t>
  </si>
  <si>
    <t>T-POWER</t>
  </si>
  <si>
    <t>LEVANTO 2</t>
  </si>
  <si>
    <t>LEVANTO GSEF DE</t>
  </si>
  <si>
    <t>LEVANTO SEL</t>
  </si>
  <si>
    <t>IP MAESTRALE (MEG)</t>
  </si>
  <si>
    <t>SCHKORTLEBEN</t>
  </si>
  <si>
    <t>ELECTROMET. DEL EBRO</t>
  </si>
  <si>
    <t>IBERICA DE ENERGIAS</t>
  </si>
  <si>
    <t>CANJUNEDA/CAMI</t>
  </si>
  <si>
    <t>LEVANTO GSEF FR</t>
  </si>
  <si>
    <t>United Kingdom</t>
  </si>
  <si>
    <t>DEESIDE</t>
  </si>
  <si>
    <t>DERWENT</t>
  </si>
  <si>
    <t>SALTEND</t>
  </si>
  <si>
    <t>SHOTTON</t>
  </si>
  <si>
    <t>TEESSIDE</t>
  </si>
  <si>
    <t>EGGBOROUGH</t>
  </si>
  <si>
    <t>RUGELEY B</t>
  </si>
  <si>
    <t>FIRST HYDRO</t>
  </si>
  <si>
    <t>CRIMP</t>
  </si>
  <si>
    <t>INDIAN QUEENS</t>
  </si>
  <si>
    <t>IP MAESTRALE HOLDINGS</t>
  </si>
  <si>
    <t>PEG AKA BRULLI</t>
  </si>
  <si>
    <t>ISAB</t>
  </si>
  <si>
    <t xml:space="preserve">LEVANTO NL </t>
  </si>
  <si>
    <t>TURBOGAS</t>
  </si>
  <si>
    <t>ELECGAS</t>
  </si>
  <si>
    <t>PEGO</t>
  </si>
  <si>
    <t>Middle East Turkey &amp; Africa</t>
  </si>
  <si>
    <t>Utd.Arab Emir.</t>
  </si>
  <si>
    <t>FUJAIRAH F2</t>
  </si>
  <si>
    <t>SHUWEIHAT 2</t>
  </si>
  <si>
    <t>SHUWEIHAT S1</t>
  </si>
  <si>
    <t>TAWEELAH</t>
  </si>
  <si>
    <t>UMM AL NAR</t>
  </si>
  <si>
    <t>Bahrain</t>
  </si>
  <si>
    <t>AL DUR</t>
  </si>
  <si>
    <t>AL EZZEL</t>
  </si>
  <si>
    <t>AL HIDD</t>
  </si>
  <si>
    <t>Oman</t>
  </si>
  <si>
    <t>AL-RUSAIL</t>
  </si>
  <si>
    <t>BARKA II</t>
  </si>
  <si>
    <t>BARKA III</t>
  </si>
  <si>
    <t>AL KAMIL</t>
  </si>
  <si>
    <t>SOHAR</t>
  </si>
  <si>
    <t>Qatar</t>
  </si>
  <si>
    <t>RAS LAFFAN B</t>
  </si>
  <si>
    <t>RAS LAFFAN C</t>
  </si>
  <si>
    <t>Saudi Arabia</t>
  </si>
  <si>
    <t>JU'AYMAH</t>
  </si>
  <si>
    <t>MARAFIQ</t>
  </si>
  <si>
    <t>RAS TANURA</t>
  </si>
  <si>
    <t>RIYADH PP11</t>
  </si>
  <si>
    <t>SHEDGUM</t>
  </si>
  <si>
    <t>UTHMANIYAH</t>
  </si>
  <si>
    <t>Turkey</t>
  </si>
  <si>
    <t>ANKARA BOO</t>
  </si>
  <si>
    <t>MARMARA</t>
  </si>
  <si>
    <t>Asia</t>
  </si>
  <si>
    <t>China</t>
  </si>
  <si>
    <t>ZHENJIANG</t>
  </si>
  <si>
    <t>Not applicable</t>
  </si>
  <si>
    <t>Indonesia</t>
  </si>
  <si>
    <t>PAITON</t>
  </si>
  <si>
    <t>Laos</t>
  </si>
  <si>
    <t>HOUAY HO</t>
  </si>
  <si>
    <t>Pakistan</t>
  </si>
  <si>
    <t>KAPCO</t>
  </si>
  <si>
    <t>UCH 2</t>
  </si>
  <si>
    <t>UCH</t>
  </si>
  <si>
    <t>Singapore</t>
  </si>
  <si>
    <t>SENOKO</t>
  </si>
  <si>
    <t>PASIR PANJANG</t>
  </si>
  <si>
    <t>Thailand</t>
  </si>
  <si>
    <t>GLOW IPP</t>
  </si>
  <si>
    <t>GLOW SPP1</t>
  </si>
  <si>
    <t>GLOW SPP2</t>
  </si>
  <si>
    <t>GLOW PHASE II</t>
  </si>
  <si>
    <t>GLOW PHASE IV</t>
  </si>
  <si>
    <t>GLOW PHASE V</t>
  </si>
  <si>
    <t>TNP2</t>
  </si>
  <si>
    <t>TNP (PLUAK DAENG)</t>
  </si>
  <si>
    <t>GLOW CFB3</t>
  </si>
  <si>
    <t>GHECO ONE</t>
  </si>
  <si>
    <t>GLOW SPP3</t>
  </si>
  <si>
    <t>Australia</t>
  </si>
  <si>
    <t>HAZELWOOD</t>
  </si>
  <si>
    <t>LOY YANG B</t>
  </si>
  <si>
    <t>KWINANA</t>
  </si>
  <si>
    <t>PELICAN POINT</t>
  </si>
  <si>
    <t>SYNERGEN</t>
  </si>
  <si>
    <t>CANUNDA</t>
  </si>
  <si>
    <t>Energy Services</t>
  </si>
  <si>
    <t>COFELY SUD OUEST</t>
  </si>
  <si>
    <t>#</t>
  </si>
  <si>
    <t>CPCU SNC COGEN VITRY</t>
  </si>
  <si>
    <t>CPCU ST OUEN</t>
  </si>
  <si>
    <t>FINERGAZ</t>
  </si>
  <si>
    <t>STÉ GARDANNAISE COGÉNÉRATION</t>
  </si>
  <si>
    <t>COGÉNÉRATION INDUSTRIELLE SITE CONDAT</t>
  </si>
  <si>
    <t>COFELY SUD-EST</t>
  </si>
  <si>
    <t>COFELY NORD-EST</t>
  </si>
  <si>
    <t>NE VARIETUR</t>
  </si>
  <si>
    <t>ENERSOL</t>
  </si>
  <si>
    <t>COFELY CENTRE OUEST</t>
  </si>
  <si>
    <t>COFELY DEUTSCHLAND GMBH</t>
  </si>
  <si>
    <t>CENTRALE DI ACERRA</t>
  </si>
  <si>
    <t>COFELY ITALIA - ENR SOLAIRE</t>
  </si>
  <si>
    <t>COFELY SPAIN</t>
  </si>
  <si>
    <t>SOLVAY</t>
  </si>
  <si>
    <t>Natural gas (&lt; 20MW)</t>
  </si>
  <si>
    <t>Frenc.Polynesia</t>
  </si>
  <si>
    <t>EDT - ENR HYDRO</t>
  </si>
  <si>
    <t>CENTRALE E. MARTIN</t>
  </si>
  <si>
    <t>CENTRALE VAIRAATOA</t>
  </si>
  <si>
    <t>TAHITI INT OM</t>
  </si>
  <si>
    <t>EDT - ENR SOLAIRE</t>
  </si>
  <si>
    <t>EDT - ENR EOLIEN</t>
  </si>
  <si>
    <t>New Caledonia</t>
  </si>
  <si>
    <t>EEC - ENR SOLAIRE</t>
  </si>
  <si>
    <t>EEC - ENR EOLIEN</t>
  </si>
  <si>
    <t>Vanuatu</t>
  </si>
  <si>
    <t>UNELCO VANUATU - ENR SOLAIRE</t>
  </si>
  <si>
    <t>UNELCO VANUATU - ENR EOLIEN</t>
  </si>
  <si>
    <t>Wallis,Futuna</t>
  </si>
  <si>
    <t>EEWF - ENR SOLAIRE</t>
  </si>
  <si>
    <t>EEWF - ENR HYDRO</t>
  </si>
  <si>
    <t>Notes :</t>
  </si>
  <si>
    <t>(1) Non merchant refers to assets with one or several long term (&gt; 3 years) contracts</t>
  </si>
  <si>
    <t>(2) Net Group share definition: % of consolidation for full and proportionally affiliates and % holding for equity consolidated companies</t>
  </si>
  <si>
    <t>GDF SUEZ</t>
  </si>
  <si>
    <t>Business Line / Area</t>
  </si>
  <si>
    <t>COMPAGNIE NATIONALE DU RHONE (CNR)</t>
  </si>
  <si>
    <t>GDF SUEZ SA - BEF *</t>
  </si>
  <si>
    <t>GDF SUEZ Thermique France</t>
  </si>
  <si>
    <t>Groupe SAVELYS</t>
  </si>
  <si>
    <t>ELECTRABEL NEDERLAND NV</t>
  </si>
  <si>
    <t>ELECTRABEL</t>
  </si>
  <si>
    <t>ELECTRABEL CUSTOMER SOLUTIONS</t>
  </si>
  <si>
    <t>SYNATOM</t>
  </si>
  <si>
    <t xml:space="preserve">DUNAMENTI </t>
  </si>
  <si>
    <t>GDF SUEZ ENERGIA POLSKA SA</t>
  </si>
  <si>
    <t xml:space="preserve">ROSIGNANO ENERGIA SPA  </t>
  </si>
  <si>
    <t>GDF SUEZ PRODUZIONE</t>
  </si>
  <si>
    <t>TIRRENO
POWER SPA</t>
  </si>
  <si>
    <t>SC GDF SUEZ Energy România SA</t>
  </si>
  <si>
    <t>GSEM</t>
  </si>
  <si>
    <t>SLOVENSKY PLYNARENSKY PRIEMYSEL (SPP)</t>
  </si>
  <si>
    <t>AES ENERGIA CARTAGENA S.R.L.</t>
  </si>
  <si>
    <t>GDF SUEZ ENERGIA ITALIA SPA</t>
  </si>
  <si>
    <t>GDF SUEZ ENERGIE</t>
  </si>
  <si>
    <t>Groupe GDF SUEZ GAS NA LLC</t>
  </si>
  <si>
    <t>Groupe GDF SUEZ ENERGY MARKETING NORTH AMERICA</t>
  </si>
  <si>
    <t>Groupe GDF SUEZ ENERGY RESOURCES NORTH AMERICA</t>
  </si>
  <si>
    <t xml:space="preserve">Groupe E-CL SA  </t>
  </si>
  <si>
    <t>ENERSUR</t>
  </si>
  <si>
    <t>ENERGIA SUSTENTAVEL DO BRASIL S.A.</t>
  </si>
  <si>
    <t>GLOW ENERGY PUBLIC CO. LTD.</t>
  </si>
  <si>
    <t>Gheco- One Company Ltd</t>
  </si>
  <si>
    <t>Groupe SENOKO POWER LIMITED</t>
  </si>
  <si>
    <t>GDF SUEZ ENERGY UK RETAIL</t>
  </si>
  <si>
    <t>FHH (Guernsey) Ldt</t>
  </si>
  <si>
    <t>BAYMINA ENERJI A.S.</t>
  </si>
  <si>
    <t>HAZELWOOD POWER PARTNERSHIP</t>
  </si>
  <si>
    <t>Loy Yang B Consolidated</t>
  </si>
  <si>
    <t>INTERNATIONAL  POWER PLC (IPR)</t>
  </si>
  <si>
    <t>International Power CONSOLIDATED HOLDINGS LIMITED</t>
  </si>
  <si>
    <t>SUEZ TRACTEBEL</t>
  </si>
  <si>
    <t>International Power Finance (Jersey) III Limited</t>
  </si>
  <si>
    <t xml:space="preserve">International Power  Australia Finance </t>
  </si>
  <si>
    <t>GDF SUEZ E&amp;P International</t>
  </si>
  <si>
    <t>GDF SUEZ E&amp;P UK LTD</t>
  </si>
  <si>
    <t xml:space="preserve">GDF SUEZ E&amp;P NORGE AS </t>
  </si>
  <si>
    <t>GDF PRODUCTION NEDERLAND B.V.</t>
  </si>
  <si>
    <t xml:space="preserve">GDF SUEZ E&amp;P DEUTSCHLAND GBMH </t>
  </si>
  <si>
    <t>GDF SUEZ SA - B3G *</t>
  </si>
  <si>
    <t>GDF INTERNATIONAL TRADING</t>
  </si>
  <si>
    <t>GAZ DE FRANCE ENERGY DEUTSCHLAND GmbH</t>
  </si>
  <si>
    <t>GDF SUEZ GAS SUPPLY &amp; SALES NEDERLAND B.V.</t>
  </si>
  <si>
    <t>GDF SUEZ GLOBAL LNG SUPPLY SA</t>
  </si>
  <si>
    <t>GDF SUEZ GAS &amp; SUPPLY S.p.A.</t>
  </si>
  <si>
    <t>STORENGY</t>
  </si>
  <si>
    <t>ELENGY</t>
  </si>
  <si>
    <t>GRDF</t>
  </si>
  <si>
    <t>GRTGAZ</t>
  </si>
  <si>
    <t>GSES SA</t>
  </si>
  <si>
    <t>AXIMA Seitha</t>
  </si>
  <si>
    <t>COFELY AG</t>
  </si>
  <si>
    <t>CPCU</t>
  </si>
  <si>
    <t>FABRICOM SA</t>
  </si>
  <si>
    <t>GROUPE ENDEL</t>
  </si>
  <si>
    <t>COFELY NEDERLAND NV</t>
  </si>
  <si>
    <t>GROUPE INEO</t>
  </si>
  <si>
    <t>SUEZ ENVIRONNEMENT Company</t>
  </si>
  <si>
    <t>Groupe LYONNAISE DES EAUX France</t>
  </si>
  <si>
    <t>Groupe DEGREMONT</t>
  </si>
  <si>
    <t>HISUSA</t>
  </si>
  <si>
    <t>Groupe AGBAR</t>
  </si>
  <si>
    <t>Groupe SITA HOLDINGS UK LTD</t>
  </si>
  <si>
    <t>Groupe SITA DEUTSCHLAND GmbH</t>
  </si>
  <si>
    <t>Groupe SITA NEDERLAND BV</t>
  </si>
  <si>
    <t>Groupe SITA France</t>
  </si>
  <si>
    <t xml:space="preserve">LYDEC </t>
  </si>
  <si>
    <t>Groupe UNITED WATER</t>
  </si>
  <si>
    <t>GDF SUEZ SA *</t>
  </si>
  <si>
    <t>GDF SUEZ BELGIUM</t>
  </si>
  <si>
    <t>GIE - GDF SUEZ ALLIANCE</t>
  </si>
  <si>
    <t>GDF SUEZ FINANCE SA</t>
  </si>
  <si>
    <t xml:space="preserve">GDF SUEZ CC </t>
  </si>
  <si>
    <t>GENFINA</t>
  </si>
  <si>
    <t>CEF LUX</t>
  </si>
  <si>
    <t>Exploration and Production Licenses</t>
  </si>
  <si>
    <t xml:space="preserve">o/w pure Exploration Licenses </t>
  </si>
  <si>
    <t>Norway</t>
  </si>
  <si>
    <t>TOTAL</t>
  </si>
  <si>
    <t>Mboe</t>
  </si>
  <si>
    <t>Liquid hydrocarbons</t>
  </si>
  <si>
    <t>Total</t>
  </si>
  <si>
    <t>Other*</t>
  </si>
  <si>
    <t>* ”Other” covers Algeria, Ivory Coast, the Gulf of Mexico and Egypt.</t>
  </si>
  <si>
    <t>Cameroon</t>
  </si>
  <si>
    <t>LNG</t>
  </si>
  <si>
    <t>Greenland</t>
  </si>
  <si>
    <t>Azerbaijan</t>
  </si>
  <si>
    <t>Ivory Coast</t>
  </si>
  <si>
    <t>Egypt</t>
  </si>
  <si>
    <t>Algeria</t>
  </si>
  <si>
    <t>E&amp;P</t>
  </si>
  <si>
    <t>Ownership</t>
  </si>
  <si>
    <t>Description</t>
  </si>
  <si>
    <t>Dahej regas terminal</t>
  </si>
  <si>
    <t>India</t>
  </si>
  <si>
    <t>No regasification capacity</t>
  </si>
  <si>
    <t>Kochi regas terminal</t>
  </si>
  <si>
    <t>Snohvit liquefaction plant</t>
  </si>
  <si>
    <t>Equity liquefaction (0.5 mtpa)</t>
  </si>
  <si>
    <t>Egypt LNG liquefaction plant</t>
  </si>
  <si>
    <t>No equity liquefaction but SPA 3.7mtpa</t>
  </si>
  <si>
    <t>Matthew LNG carrier</t>
  </si>
  <si>
    <t>NA</t>
  </si>
  <si>
    <t>Capacity 126 540m3, Operator Hoegh</t>
  </si>
  <si>
    <t>Provalys LNG carrier</t>
  </si>
  <si>
    <t>Capacity 154 500 m3, Operator GAZOCEAN</t>
  </si>
  <si>
    <t>Gaselys LNG carrier</t>
  </si>
  <si>
    <t xml:space="preserve">GDF SUEZ Global Energy </t>
  </si>
  <si>
    <t>Capacity 74 130  m3, Operator GAZOCEAN</t>
  </si>
  <si>
    <t>GTT</t>
  </si>
  <si>
    <t>LNG containment system technologies</t>
  </si>
  <si>
    <t>GAZOCEAN</t>
  </si>
  <si>
    <t>LNG carriers operations</t>
  </si>
  <si>
    <t>Activity / Asset</t>
  </si>
  <si>
    <t>Asset</t>
  </si>
  <si>
    <t>Gas distribution</t>
  </si>
  <si>
    <t>GrDF</t>
  </si>
  <si>
    <t>Full</t>
  </si>
  <si>
    <t>Gas transmission</t>
  </si>
  <si>
    <t>GRTgaz</t>
  </si>
  <si>
    <t>MEGAL</t>
  </si>
  <si>
    <t>BOG</t>
  </si>
  <si>
    <t>Austria</t>
  </si>
  <si>
    <t>Fos Cavaou</t>
  </si>
  <si>
    <t>Fos Tonkin</t>
  </si>
  <si>
    <t>Montoir</t>
  </si>
  <si>
    <t>Gas storage</t>
  </si>
  <si>
    <t>Beynes</t>
  </si>
  <si>
    <t>Céré-la-Ronde</t>
  </si>
  <si>
    <t>Cerville</t>
  </si>
  <si>
    <t>Chémery</t>
  </si>
  <si>
    <t>Etrez</t>
  </si>
  <si>
    <t>Germigny-sous-Colombs</t>
  </si>
  <si>
    <t>Gournay-sur-Aronde</t>
  </si>
  <si>
    <t>Manosque</t>
  </si>
  <si>
    <t>Saint-Clair-sur-Epte</t>
  </si>
  <si>
    <t>Saint-Illiers-la-Ville</t>
  </si>
  <si>
    <t>Soings-en-Sologne</t>
  </si>
  <si>
    <t>Tersanne</t>
  </si>
  <si>
    <t>Lesum</t>
  </si>
  <si>
    <t>Uelsen</t>
  </si>
  <si>
    <t>Breitbrunn</t>
  </si>
  <si>
    <t>Schmidhausen</t>
  </si>
  <si>
    <t>Fronhofen</t>
  </si>
  <si>
    <t>Harsefeld</t>
  </si>
  <si>
    <t>Peckensen</t>
  </si>
  <si>
    <t>Reitbrook</t>
  </si>
  <si>
    <t>LNG terminals</t>
  </si>
  <si>
    <t>193,300 km gas distribution network in France and an estimated RAB of 14 112 M€  as at 01/01/2012</t>
  </si>
  <si>
    <t>Infrastructures business line</t>
  </si>
  <si>
    <t>Global Gas &amp; LNG business line</t>
  </si>
  <si>
    <t>Litoral Gas</t>
  </si>
  <si>
    <t>Argentina</t>
  </si>
  <si>
    <t>11,553 km gas distribution network</t>
  </si>
  <si>
    <t>Gasoducto Nor Andino</t>
  </si>
  <si>
    <t>Argentina &amp; Chile</t>
  </si>
  <si>
    <t>1,060 km gas transportation network</t>
  </si>
  <si>
    <t>Distrinor</t>
  </si>
  <si>
    <t>57 km gas distribution network</t>
  </si>
  <si>
    <t>E-CL</t>
  </si>
  <si>
    <t>2,621 km  power transmission network</t>
  </si>
  <si>
    <t>Mejillones LNG</t>
  </si>
  <si>
    <t>200 MMcfd (design capacity) regasification terminal</t>
  </si>
  <si>
    <t>Transportadora de Gas del Perú</t>
  </si>
  <si>
    <t>Not Consolidated</t>
  </si>
  <si>
    <t>836 km gas transportation network</t>
  </si>
  <si>
    <t>EnerSur</t>
  </si>
  <si>
    <t>511 km power transmission network</t>
  </si>
  <si>
    <t>Intragaz</t>
  </si>
  <si>
    <t>Shreveport Red Rivers Utilities</t>
  </si>
  <si>
    <t>Louisiana, USA</t>
  </si>
  <si>
    <t>Steam or compressed air generating asset</t>
  </si>
  <si>
    <t>Everett LNG Terminal</t>
  </si>
  <si>
    <t>Massachusetts, USA</t>
  </si>
  <si>
    <t>715 MMcfd (design capacity) regasification terminal</t>
  </si>
  <si>
    <t>Neptune LNG Terminal</t>
  </si>
  <si>
    <t>400 MMcfd (design capacity) regasification terminal</t>
  </si>
  <si>
    <t>Gasoducto del Bajio</t>
  </si>
  <si>
    <t>204 km gas transportation network</t>
  </si>
  <si>
    <t>T-DGJ - Guadalajara</t>
  </si>
  <si>
    <t>745 km gas distribution network</t>
  </si>
  <si>
    <t>Energia Mayakan</t>
  </si>
  <si>
    <t>696 km gas transportation network</t>
  </si>
  <si>
    <t>Consorcio Maxigas</t>
  </si>
  <si>
    <t>2,074 km gas distribution network</t>
  </si>
  <si>
    <t>Natgasmex - Puebla</t>
  </si>
  <si>
    <t>1,168 km gas distribution network</t>
  </si>
  <si>
    <t>T-Digaqro &amp; T-Com Gas - Querétaro</t>
  </si>
  <si>
    <t>1,206 km gas distribution network</t>
  </si>
  <si>
    <t>Tamauligas</t>
  </si>
  <si>
    <t>727 km gas distribution network</t>
  </si>
  <si>
    <t>T-GNP - Tampico</t>
  </si>
  <si>
    <t>521 km gas distribution network</t>
  </si>
  <si>
    <t>General Motors - Delta Lansing</t>
  </si>
  <si>
    <t>Michigan, USA</t>
  </si>
  <si>
    <t>EcoEléctrica LNG terminal</t>
  </si>
  <si>
    <t>88 MMcfd (design capacity) regasification terminal</t>
  </si>
  <si>
    <t>UK</t>
  </si>
  <si>
    <t>META</t>
  </si>
  <si>
    <t>Izgaz</t>
  </si>
  <si>
    <t>2,378 km gas distribution network</t>
  </si>
  <si>
    <t>Energy Europe business line</t>
  </si>
  <si>
    <t>Middle East, Turkey &amp; Africa</t>
  </si>
  <si>
    <t xml:space="preserve">Bahrain </t>
  </si>
  <si>
    <t xml:space="preserve">Saudi Arabia </t>
  </si>
  <si>
    <t xml:space="preserve">Costa Rica </t>
  </si>
  <si>
    <t xml:space="preserve">Turkey </t>
  </si>
  <si>
    <t xml:space="preserve">Thailand </t>
  </si>
  <si>
    <t>CWE</t>
  </si>
  <si>
    <t>Slovakia</t>
  </si>
  <si>
    <t>Others</t>
  </si>
  <si>
    <t>Zone / Asset name</t>
  </si>
  <si>
    <t>Intermunicipalities (Flanders)</t>
  </si>
  <si>
    <t>AFS</t>
  </si>
  <si>
    <t>Intermunicipalities (Wallonia)</t>
  </si>
  <si>
    <t>SPP</t>
  </si>
  <si>
    <t>Proportionate</t>
  </si>
  <si>
    <t>Medgaz</t>
  </si>
  <si>
    <t>Nordstream</t>
  </si>
  <si>
    <t>Power generation fleet</t>
  </si>
  <si>
    <t>ENERGY INTERNATIONAL</t>
  </si>
  <si>
    <t>ENERGY EUROPE</t>
  </si>
  <si>
    <t>PTT NGD</t>
  </si>
  <si>
    <t>171 km gas distribution network</t>
  </si>
  <si>
    <t>Amata NGD</t>
  </si>
  <si>
    <t>32,027 km gas transmission network in France, estimated RAB of 6 840 M€ as at 01/01/2012, connexions with Germany, Belgium and Switzerland</t>
  </si>
  <si>
    <t>1,115 km gas transmission network in Germany as of end of 2011, connexionq with Austria, Czeck Republic and France</t>
  </si>
  <si>
    <t>321 km gas transmission network in Austria as of end of 2011 connexions with Germany and Slovakia</t>
  </si>
  <si>
    <t>Gas storage with working capacity of 5 Bcf</t>
  </si>
  <si>
    <t>Region / Asset name</t>
  </si>
  <si>
    <r>
      <t>Regasification terminal, capacity of 8,25 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/year, estimated RAB of 809 M€ as at 01/01/2012</t>
    </r>
  </si>
  <si>
    <r>
      <t>Regasification terminal, capacity of 5,5 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/year, estimated RAB of 130 M€ as at 01/01/2012</t>
    </r>
  </si>
  <si>
    <r>
      <t>Regasification terminal, capacity of 10 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/year, estimated RAB of 285 M€ as at 01/01/2012</t>
    </r>
  </si>
  <si>
    <t>Heating &amp; Cooling networks</t>
  </si>
  <si>
    <t>Energy Services business line</t>
  </si>
  <si>
    <t>Energy International business line</t>
  </si>
  <si>
    <t>Licenses: breakdown by country</t>
  </si>
  <si>
    <t>Europe</t>
  </si>
  <si>
    <t>Integrated services</t>
  </si>
  <si>
    <t>Installation &amp; Maintenance</t>
  </si>
  <si>
    <t>Engineering</t>
  </si>
  <si>
    <t>Water</t>
  </si>
  <si>
    <t>Waste</t>
  </si>
  <si>
    <t>Suez Environment</t>
  </si>
  <si>
    <t>Installed capacity (MW @100%)</t>
  </si>
  <si>
    <t>Capacity (MW @100%)</t>
  </si>
  <si>
    <t>Capacity (MW @ Group Share)</t>
  </si>
  <si>
    <t>Installed capacity 
(MW @GS)</t>
  </si>
  <si>
    <t>Under construction capacity
(MW @GS)</t>
  </si>
  <si>
    <t>2011 Profit and Loss</t>
  </si>
  <si>
    <t>In €m</t>
  </si>
  <si>
    <t>Global Gas &amp; LNG</t>
  </si>
  <si>
    <t>Infrastructures</t>
  </si>
  <si>
    <t>Environment</t>
  </si>
  <si>
    <t>Revenues</t>
  </si>
  <si>
    <t>EBITDA</t>
  </si>
  <si>
    <t>D&amp;A</t>
  </si>
  <si>
    <t>Share-based payments</t>
  </si>
  <si>
    <t>Current Operating Income (EBIT)</t>
  </si>
  <si>
    <t>Mark-to-market on commodity contracts other than trading instruments</t>
  </si>
  <si>
    <t>Impairment of PP&amp;E, intangible assets and financial assets</t>
  </si>
  <si>
    <t>Restructuring costs</t>
  </si>
  <si>
    <t>Changes in scope of consolidation</t>
  </si>
  <si>
    <t>Other non-recurring items</t>
  </si>
  <si>
    <t>Income from operating activities</t>
  </si>
  <si>
    <t>Financial result</t>
  </si>
  <si>
    <t>Income tax</t>
  </si>
  <si>
    <t>Share in net income of associates</t>
  </si>
  <si>
    <t>Non controlling interests</t>
  </si>
  <si>
    <t>Net income group share</t>
  </si>
  <si>
    <t>MtM (commodities and financial result)</t>
  </si>
  <si>
    <t>Impairment</t>
  </si>
  <si>
    <t>Asset disposals &amp; others</t>
  </si>
  <si>
    <t>Income tax on non recurring items</t>
  </si>
  <si>
    <t>Share in net income of associates (non-recurring items)</t>
  </si>
  <si>
    <t>Nuclear contribution in Belgium</t>
  </si>
  <si>
    <t>Non controlling interests on above items</t>
  </si>
  <si>
    <t>Net recurring income group share</t>
  </si>
  <si>
    <t>2011 Capex</t>
  </si>
  <si>
    <t>Maintenance capex</t>
  </si>
  <si>
    <t>Development capex</t>
  </si>
  <si>
    <t>Acquisitions capex</t>
  </si>
  <si>
    <t>Capex</t>
  </si>
  <si>
    <t>Net debt</t>
  </si>
  <si>
    <t>Non-current</t>
  </si>
  <si>
    <t>Current</t>
  </si>
  <si>
    <t>Outstanding borrowings and debt</t>
  </si>
  <si>
    <t>Impact of measurement at amortized cost</t>
  </si>
  <si>
    <t>Impact of fair value hedge</t>
  </si>
  <si>
    <t>Margin calls on derivatives hedging borrowings - liabilities</t>
  </si>
  <si>
    <t>Borrowings and debt</t>
  </si>
  <si>
    <t>Derivatives hedging borrowings - carried in liabilities</t>
  </si>
  <si>
    <t>Gross debt</t>
  </si>
  <si>
    <t>Assets related to financing</t>
  </si>
  <si>
    <t>Financial assets at fair value through income</t>
  </si>
  <si>
    <t>Margin calls on derivatives hedging borrowings - assets</t>
  </si>
  <si>
    <t>Cash and cash equivalents</t>
  </si>
  <si>
    <t>Derivatives hedging borrowings - carried in assets</t>
  </si>
  <si>
    <t>Net cash</t>
  </si>
  <si>
    <t>Provisions</t>
  </si>
  <si>
    <t>Post-employment benefits and other long-term benefits</t>
  </si>
  <si>
    <t>Nuclear fuel reprocessing and storage</t>
  </si>
  <si>
    <t>Dismantling of plant and equipment</t>
  </si>
  <si>
    <t>Site rehabilitation</t>
  </si>
  <si>
    <t>Other contingencies</t>
  </si>
  <si>
    <t>Non-controlling interests</t>
  </si>
  <si>
    <t>Listed</t>
  </si>
  <si>
    <t>Book Value 
(Balance Sheet)</t>
  </si>
  <si>
    <t>Yes</t>
  </si>
  <si>
    <t>SUEZ Environnement (35.7%)</t>
  </si>
  <si>
    <t>Other</t>
  </si>
  <si>
    <t>Investments in associates</t>
  </si>
  <si>
    <t>Belgian inter-municipal companies</t>
  </si>
  <si>
    <t>No</t>
  </si>
  <si>
    <t>Paiton</t>
  </si>
  <si>
    <t>Financial assets</t>
  </si>
  <si>
    <t>Available-for-sale securities</t>
  </si>
  <si>
    <t>Loans and receivables at amortized cost (excl. trade and other receivables)</t>
  </si>
  <si>
    <t>Other EU countries</t>
  </si>
  <si>
    <t>Other European countries</t>
  </si>
  <si>
    <t>Asia, Middle East and Oceania</t>
  </si>
  <si>
    <t>South America</t>
  </si>
  <si>
    <t>Africa</t>
  </si>
  <si>
    <t>2011 Financials by Geography</t>
  </si>
  <si>
    <t>GROUP</t>
  </si>
  <si>
    <t>ENERGY SERVICES</t>
  </si>
  <si>
    <t>North america</t>
  </si>
  <si>
    <t>Latin america</t>
  </si>
  <si>
    <t>Middle-East, Turkey, Africa</t>
  </si>
  <si>
    <t>OTHER</t>
  </si>
  <si>
    <t>% interest</t>
  </si>
  <si>
    <t>% control</t>
  </si>
  <si>
    <t>FC</t>
  </si>
  <si>
    <t>PC</t>
  </si>
  <si>
    <t>List of entities which comprise 80% of the following indicators: revenues, EBITDA and net debt.</t>
  </si>
  <si>
    <t>Entities marked with an asterisk (*) form part of the legal entity GDF SUEZ SA.</t>
  </si>
  <si>
    <t>Company name</t>
  </si>
  <si>
    <t>Energy International other</t>
  </si>
  <si>
    <t>Morocco</t>
  </si>
  <si>
    <t>Hong Kong</t>
  </si>
  <si>
    <t xml:space="preserve">Finland </t>
  </si>
  <si>
    <t>Dubai</t>
  </si>
  <si>
    <t>UK &amp; Other Europe</t>
  </si>
  <si>
    <t>Concessions renewal expenses</t>
  </si>
  <si>
    <t>Electricity and Gas distribution network</t>
  </si>
  <si>
    <t>Intermunicipalities (Brussels)</t>
  </si>
  <si>
    <t>33,000 km gas transportation / distribution network + Gas storage with working capacity of  6864 GWh for Pozagaz and for SPP Group of 26 200 GWh  (all figures at 100%)</t>
  </si>
  <si>
    <t>DSO zrt.</t>
  </si>
  <si>
    <t>GDF SUEZ Energy Romania</t>
  </si>
  <si>
    <t>Russia to Germany</t>
  </si>
  <si>
    <t>1.224 km of 2 off-shore natural gas pipelines</t>
  </si>
  <si>
    <t>Algeria to Spain</t>
  </si>
  <si>
    <t>210 km deep sea gas pipeline</t>
  </si>
  <si>
    <t>Under construction capacity (MW @100%)</t>
  </si>
  <si>
    <t>2P Reserves</t>
  </si>
  <si>
    <t>Rest of the world</t>
  </si>
  <si>
    <t>Data as of 31.12.2011</t>
  </si>
  <si>
    <t>% of Total</t>
  </si>
  <si>
    <t>Global Gas &amp; LNG business line
E&amp;P metrics</t>
  </si>
  <si>
    <t>P&amp;L, CAPEX, Capital employed</t>
  </si>
  <si>
    <t>GLOBAL GAS AND LNG</t>
  </si>
  <si>
    <t>Total Installed capacity 
(MW @100%)</t>
  </si>
  <si>
    <t>Total Under construction capacity 
(MW @100%)</t>
  </si>
  <si>
    <t>23,015 km gas distribution network</t>
  </si>
  <si>
    <t>17,100 km gas distribution network and gas storage of 4 200 GWh</t>
  </si>
  <si>
    <t>Power plant list</t>
  </si>
  <si>
    <t>Guernsey</t>
  </si>
  <si>
    <t>Jersey</t>
  </si>
  <si>
    <t>The Netherlands</t>
  </si>
  <si>
    <t>Swiss</t>
  </si>
  <si>
    <t>Groupe GDF SUEZ ENERGY GENERATION NORTH AMERICA</t>
  </si>
  <si>
    <t>Groupe TRACTEBEL ENERGIA</t>
  </si>
  <si>
    <t>Headquarter</t>
  </si>
  <si>
    <t xml:space="preserve">   out of which Tractebel Energia (68.7%)</t>
  </si>
  <si>
    <t xml:space="preserve">   out of which E.CL (52.8%)</t>
  </si>
  <si>
    <r>
      <t xml:space="preserve">INFRASTRUCTURES
</t>
    </r>
    <r>
      <rPr>
        <sz val="10"/>
        <color theme="0"/>
        <rFont val="Arial"/>
        <family val="2"/>
      </rPr>
      <t xml:space="preserve">
</t>
    </r>
  </si>
  <si>
    <r>
      <rPr>
        <b/>
        <sz val="12"/>
        <color theme="0"/>
        <rFont val="Arial"/>
        <family val="2"/>
      </rPr>
      <t>SUEZ ENVIRONNEMENT</t>
    </r>
    <r>
      <rPr>
        <sz val="10"/>
        <color theme="0"/>
        <rFont val="Arial"/>
        <family val="2"/>
      </rPr>
      <t xml:space="preserve">
GDF-SUEZ détient 35,68% de SUEZ Environnement Company et en conserve le contrôle exclusif au travers d'un pacte d'actionnaires. Par conséquent SUEZ Environnement Company est consolidée en intégration globale.
</t>
    </r>
  </si>
  <si>
    <t>FC: Full consolidation (subsidiaries)</t>
  </si>
  <si>
    <t>PC: Proportionate consolidation (joint ventures)</t>
  </si>
  <si>
    <t>NC: Not consolidated</t>
  </si>
  <si>
    <t>EM: Equity method (associates)</t>
  </si>
  <si>
    <t>151 networks</t>
  </si>
  <si>
    <t>3 networks</t>
  </si>
  <si>
    <t>11 networks</t>
  </si>
  <si>
    <t>4 networks</t>
  </si>
  <si>
    <t>2 networks</t>
  </si>
  <si>
    <t>1 network</t>
  </si>
  <si>
    <t>12 networks</t>
  </si>
  <si>
    <t>Malaysia</t>
  </si>
  <si>
    <t>Major industrial assets in operation  
excluding power generation assets</t>
  </si>
  <si>
    <t>Number of licenses by country</t>
  </si>
  <si>
    <t>Gas Storage with working capacity of 497 Mm3 (*)</t>
  </si>
  <si>
    <t>Gas Storage with working capacity of 570 Mm3 (*)</t>
  </si>
  <si>
    <t>Gas Storage with working capacity of 650 Mm3 (*)</t>
  </si>
  <si>
    <t>Gas Storage with working capacity of 3710 Mm3  (*)</t>
  </si>
  <si>
    <t>Gas Storage with working capacity of 579 Mm3 (*)</t>
  </si>
  <si>
    <t>Gas Storage with working capacity of 880 Mm3 (*)</t>
  </si>
  <si>
    <t>Gas Storage with working capacity of 1280 Mm3 (*)</t>
  </si>
  <si>
    <t>Gas Storage with working capacity of 140 Mm3 (*)</t>
  </si>
  <si>
    <t>Gas Storage with working capacity of 530 Mm3 (*)</t>
  </si>
  <si>
    <t>Gas Storage with working capacity of 690 Mm3 (*)</t>
  </si>
  <si>
    <t>Gas Storage with working capacity of 220 Mm3 (*)</t>
  </si>
  <si>
    <t>Gas Storage with working capacity of 173 Mm3 (*)</t>
  </si>
  <si>
    <t>Trois Fontaines</t>
  </si>
  <si>
    <t>Gas Storage with working capacity of 80 Mm3 (*)</t>
  </si>
  <si>
    <t>Gas Storage with working capacity of 159 Mm3 (*)</t>
  </si>
  <si>
    <t>Gas Storage with working capacity of 750 Mm3 (*)</t>
  </si>
  <si>
    <t>Gas Storage with working capacity of 213 Mm3 (*)</t>
  </si>
  <si>
    <t>Gas Storage with working capacity of 150 Mm3 (*)</t>
  </si>
  <si>
    <t>Gas Storage with working capacity of 35 Mm3 (*)</t>
  </si>
  <si>
    <t>Gas Storage with working capacity of 119 Mm3 (*)</t>
  </si>
  <si>
    <t>Gas Storage with working capacity of 350 Mm3 (*)</t>
  </si>
  <si>
    <t>Czech republic</t>
  </si>
  <si>
    <t>Monaco</t>
  </si>
  <si>
    <t>Russia</t>
  </si>
  <si>
    <t>Tunisia</t>
  </si>
  <si>
    <t>Switzerland</t>
  </si>
  <si>
    <t>South Africa</t>
  </si>
  <si>
    <t xml:space="preserve">   o/w PPE</t>
  </si>
  <si>
    <t xml:space="preserve">   o/w Intangible assets</t>
  </si>
  <si>
    <t xml:space="preserve">   o/w other</t>
  </si>
  <si>
    <t xml:space="preserve">   o/w Net change in write-downs of inventories, trade receivables and other assets</t>
  </si>
  <si>
    <t xml:space="preserve">   o/w Net change in provisions</t>
  </si>
  <si>
    <r>
      <t xml:space="preserve">          Main consolidated entities
</t>
    </r>
    <r>
      <rPr>
        <sz val="11"/>
        <color theme="0"/>
        <rFont val="Arial"/>
        <family val="2"/>
      </rPr>
      <t>as of 12/31/2011</t>
    </r>
  </si>
  <si>
    <t>Presence by country, by business line, by activity</t>
  </si>
  <si>
    <t>Power Gen</t>
  </si>
  <si>
    <t>Power retail &amp; industrial sales</t>
  </si>
  <si>
    <t>Gas retail &amp; industrial sales</t>
  </si>
  <si>
    <t>Other (infra.)</t>
  </si>
  <si>
    <t>Other (infra., trading)</t>
  </si>
  <si>
    <t>GT, GD, GS, LNG</t>
  </si>
  <si>
    <t>Western Europe</t>
  </si>
  <si>
    <t>T</t>
  </si>
  <si>
    <t>GT GD GS LNG</t>
  </si>
  <si>
    <t>GT GS</t>
  </si>
  <si>
    <t>GD</t>
  </si>
  <si>
    <t>GD GS</t>
  </si>
  <si>
    <t>GT GD GS</t>
  </si>
  <si>
    <t>GS</t>
  </si>
  <si>
    <t>Middle East,
Turkey &amp; Africa</t>
  </si>
  <si>
    <t xml:space="preserve">U.A. Emirates </t>
  </si>
  <si>
    <t>Asia-Pacific</t>
  </si>
  <si>
    <t>F. Polynesia</t>
  </si>
  <si>
    <t>Industrial Capital Employed</t>
  </si>
  <si>
    <t>Group</t>
  </si>
  <si>
    <t>Divisional P&amp;L, CAPEX, Capital employed</t>
  </si>
  <si>
    <t>2011 P&amp;L</t>
  </si>
  <si>
    <t>From revenues to Current Operating Income</t>
  </si>
  <si>
    <t>Other items below EBIT</t>
  </si>
  <si>
    <t>2011 Capex &amp; Industrial Capital Employed</t>
  </si>
  <si>
    <t>Total Capex</t>
  </si>
  <si>
    <t>Maintenance</t>
  </si>
  <si>
    <t>Development</t>
  </si>
  <si>
    <t>Acquisition</t>
  </si>
  <si>
    <t>Borrowings and debt in respect of International power’s non-controlling interests</t>
  </si>
  <si>
    <t>Non-controlling interests 
(6-month P&amp;L)</t>
  </si>
  <si>
    <t>International Power (30.0% until 6/28/2012, 0% afterwards)</t>
  </si>
  <si>
    <t>Share in net income of Associates 
(6-month P&amp;L)</t>
  </si>
  <si>
    <t>●</t>
  </si>
  <si>
    <r>
      <t xml:space="preserve">Balance sheet,
</t>
    </r>
    <r>
      <rPr>
        <b/>
        <sz val="11"/>
        <color theme="0"/>
        <rFont val="Arial"/>
        <family val="2"/>
      </rPr>
      <t xml:space="preserve"> </t>
    </r>
    <r>
      <rPr>
        <sz val="11"/>
        <color theme="0"/>
        <rFont val="Arial"/>
        <family val="2"/>
      </rPr>
      <t>as of 6/30/2012</t>
    </r>
  </si>
  <si>
    <t>2011 production: 11,823 MWh</t>
  </si>
  <si>
    <r>
      <t>20 MW capacity</t>
    </r>
    <r>
      <rPr>
        <vertAlign val="superscript"/>
        <sz val="10"/>
        <rFont val="Verdana"/>
        <family val="2"/>
      </rPr>
      <t>(*)</t>
    </r>
  </si>
  <si>
    <r>
      <t>156 MW capacity</t>
    </r>
    <r>
      <rPr>
        <vertAlign val="superscript"/>
        <sz val="10"/>
        <rFont val="Verdana"/>
        <family val="2"/>
      </rPr>
      <t>(*)</t>
    </r>
  </si>
  <si>
    <r>
      <t>30 MW capacity</t>
    </r>
    <r>
      <rPr>
        <vertAlign val="superscript"/>
        <sz val="10"/>
        <rFont val="Verdana"/>
        <family val="2"/>
      </rPr>
      <t>(*)</t>
    </r>
  </si>
  <si>
    <r>
      <t>60 MW capacity</t>
    </r>
    <r>
      <rPr>
        <vertAlign val="superscript"/>
        <sz val="10"/>
        <rFont val="Verdana"/>
        <family val="2"/>
      </rPr>
      <t>(*)</t>
    </r>
  </si>
  <si>
    <r>
      <t>35 MWf (cooling)  capacity</t>
    </r>
    <r>
      <rPr>
        <vertAlign val="superscript"/>
        <sz val="10"/>
        <rFont val="Verdana"/>
        <family val="2"/>
      </rPr>
      <t>(*)</t>
    </r>
  </si>
  <si>
    <r>
      <t>288 MW capacity</t>
    </r>
    <r>
      <rPr>
        <vertAlign val="superscript"/>
        <sz val="10"/>
        <rFont val="Verdana"/>
        <family val="2"/>
      </rPr>
      <t>(*)</t>
    </r>
  </si>
  <si>
    <r>
      <t>34 MW capacity</t>
    </r>
    <r>
      <rPr>
        <vertAlign val="superscript"/>
        <sz val="10"/>
        <rFont val="Verdana"/>
        <family val="2"/>
      </rPr>
      <t>(*)</t>
    </r>
  </si>
  <si>
    <r>
      <t>60 MWf (cooling) capacity</t>
    </r>
    <r>
      <rPr>
        <vertAlign val="superscript"/>
        <sz val="10"/>
        <rFont val="Verdana"/>
        <family val="2"/>
      </rPr>
      <t>(*)</t>
    </r>
  </si>
  <si>
    <t>(*) capacity as of 12/31/2011</t>
  </si>
  <si>
    <t>(*) 2011 data,  in proportion to the ownership detained</t>
  </si>
  <si>
    <t>Data as of 30.06.2012, otherwise stated</t>
  </si>
  <si>
    <t>Data as of 6/30/2012</t>
  </si>
  <si>
    <t>Sweden</t>
  </si>
  <si>
    <t>GT GD</t>
  </si>
  <si>
    <t>GT = Gas Transport
GD = Gas Distribution
GS = Gas Storage
LNG = LNG terminal
PT = Power Transmission
T = Trading</t>
  </si>
  <si>
    <t>GT GD LNG PT</t>
  </si>
  <si>
    <t>GT PT</t>
  </si>
  <si>
    <r>
      <t>Contractual position</t>
    </r>
    <r>
      <rPr>
        <vertAlign val="superscript"/>
        <sz val="10"/>
        <color theme="0"/>
        <rFont val="Arial"/>
        <family val="2"/>
      </rPr>
      <t>(1)</t>
    </r>
  </si>
  <si>
    <r>
      <t>Net Group Share %</t>
    </r>
    <r>
      <rPr>
        <vertAlign val="superscript"/>
        <sz val="10"/>
        <color theme="0"/>
        <rFont val="Arial"/>
        <family val="2"/>
      </rPr>
      <t>(2)</t>
    </r>
  </si>
  <si>
    <t>Wallis &amp; Futuna</t>
  </si>
  <si>
    <r>
      <t xml:space="preserve">HIDD Power Company </t>
    </r>
    <r>
      <rPr>
        <i/>
        <sz val="8"/>
        <rFont val="Arial"/>
        <family val="2"/>
      </rPr>
      <t>(classified as "Assets Held For Sale")</t>
    </r>
  </si>
  <si>
    <t>(1) excluding T-POWER (Belgium) ZHENJIANG (China) assets sold in H2 2012</t>
  </si>
  <si>
    <r>
      <t>Data as of 6/30/2012</t>
    </r>
    <r>
      <rPr>
        <i/>
        <vertAlign val="superscript"/>
        <sz val="14"/>
        <color theme="1"/>
        <rFont val="Arial Narrow"/>
        <family val="2"/>
      </rPr>
      <t>(1)</t>
    </r>
  </si>
  <si>
    <t>DOEL 1</t>
  </si>
  <si>
    <t xml:space="preserve">DOEL 2 </t>
  </si>
  <si>
    <t xml:space="preserve">DOEL 3 </t>
  </si>
  <si>
    <t xml:space="preserve">DOEL 4 </t>
  </si>
  <si>
    <t xml:space="preserve">TIHANGE 1 </t>
  </si>
  <si>
    <t xml:space="preserve">TIHANGE 2 </t>
  </si>
  <si>
    <t xml:space="preserve">TIHANGE 3 </t>
  </si>
  <si>
    <t xml:space="preserve">TOTAL </t>
  </si>
  <si>
    <t xml:space="preserve">COD </t>
  </si>
  <si>
    <t xml:space="preserve">GDF SUEZ ownership </t>
  </si>
  <si>
    <t xml:space="preserve">Capacity @100% (MW) </t>
  </si>
  <si>
    <t>Nuclear assets in Belgium</t>
  </si>
  <si>
    <r>
      <t>40 year license expiration date</t>
    </r>
    <r>
      <rPr>
        <vertAlign val="superscript"/>
        <sz val="10"/>
        <rFont val="Arial"/>
        <family val="2"/>
      </rPr>
      <t xml:space="preserve">  </t>
    </r>
  </si>
  <si>
    <t>Climate adjustment in France</t>
  </si>
  <si>
    <t>Q1</t>
  </si>
  <si>
    <t>Q2</t>
  </si>
  <si>
    <t>Q3</t>
  </si>
  <si>
    <t>Q4</t>
  </si>
  <si>
    <t>H1</t>
  </si>
  <si>
    <t>FY</t>
  </si>
  <si>
    <t>2012 vs. 2011</t>
  </si>
  <si>
    <t>(1) In normal tariff conditions</t>
  </si>
  <si>
    <t>TWh</t>
  </si>
  <si>
    <t xml:space="preserve">   Impact on gas sales and distribution in TWh</t>
  </si>
  <si>
    <t>Q1-Q3</t>
  </si>
  <si>
    <t xml:space="preserve">  + : cooler weather than average climate</t>
  </si>
  <si>
    <t xml:space="preserve">  - : warmer weather than average climate</t>
  </si>
  <si>
    <t>Main industrial assets</t>
  </si>
  <si>
    <r>
      <rPr>
        <b/>
        <sz val="11"/>
        <color theme="0"/>
        <rFont val="Calibri"/>
        <family val="2"/>
        <scheme val="minor"/>
      </rPr>
      <t xml:space="preserve"> Infrastructures - France - Distribution: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 xml:space="preserve"> ~±€5m EBITDA / TWh </t>
    </r>
  </si>
  <si>
    <r>
      <rPr>
        <b/>
        <sz val="11"/>
        <color theme="0"/>
        <rFont val="Calibri"/>
        <family val="2"/>
        <scheme val="minor"/>
      </rPr>
      <t>Energy Europe – France - Gas sales: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 xml:space="preserve"> ~±€8 to 10m EBITDA / TWh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</si>
  <si>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t>Contents:</t>
  </si>
  <si>
    <t>Key Financial Performance Indicators</t>
  </si>
  <si>
    <r>
      <t xml:space="preserve">GDF SUEZ presence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</si>
  <si>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Power generation fleet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</si>
  <si>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Nuclear assets in Belgium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</si>
  <si>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Other major industrial assets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</si>
  <si>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Exploration &amp; Production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</si>
  <si>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P&amp;L, CAPEX, Capital Employed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</si>
  <si>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Divisional P&amp;L, CAPEX, Capital Employed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</si>
  <si>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Balance sheet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</si>
  <si>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Main consolidated entities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</si>
  <si>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Weather sensitivity </t>
    </r>
    <r>
      <rPr>
        <sz val="12"/>
        <color theme="0" tint="-0.499984740745262"/>
        <rFont val="Wingdings 3"/>
        <family val="1"/>
        <charset val="2"/>
      </rPr>
      <t>Ú</t>
    </r>
  </si>
  <si>
    <t>Production 2011</t>
  </si>
  <si>
    <t>V 2012.12.05</t>
  </si>
</sst>
</file>

<file path=xl/styles.xml><?xml version="1.0" encoding="utf-8"?>
<styleSheet xmlns="http://schemas.openxmlformats.org/spreadsheetml/2006/main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0.0%"/>
    <numFmt numFmtId="166" formatCode="#,##0.0"/>
    <numFmt numFmtId="167" formatCode="[$-409]dd\-mmm\-yyyy;@"/>
    <numFmt numFmtId="168" formatCode="#,##0;\(#,##0\);&quot;-&quot;"/>
    <numFmt numFmtId="169" formatCode="\+#,##0.0;\ \-#,##0.0"/>
  </numFmts>
  <fonts count="9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name val="TradeGothic"/>
    </font>
    <font>
      <b/>
      <sz val="12"/>
      <name val="TradeGothic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vertAlign val="superscript"/>
      <sz val="10"/>
      <name val="Arial"/>
      <family val="2"/>
    </font>
    <font>
      <b/>
      <sz val="16"/>
      <color theme="0"/>
      <name val="Arial"/>
      <family val="2"/>
    </font>
    <font>
      <b/>
      <sz val="16"/>
      <color indexed="9"/>
      <name val="Arial"/>
      <family val="2"/>
    </font>
    <font>
      <b/>
      <u/>
      <sz val="12"/>
      <name val="Arial"/>
      <family val="2"/>
    </font>
    <font>
      <b/>
      <sz val="12"/>
      <color theme="0"/>
      <name val="Arial"/>
      <family val="2"/>
    </font>
    <font>
      <i/>
      <sz val="11"/>
      <color theme="3"/>
      <name val="Arial"/>
      <family val="2"/>
    </font>
    <font>
      <sz val="11"/>
      <name val="Arial"/>
      <family val="2"/>
    </font>
    <font>
      <b/>
      <sz val="16"/>
      <color rgb="FFFFFF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Arial Narrow"/>
      <family val="2"/>
    </font>
    <font>
      <sz val="14"/>
      <color theme="1"/>
      <name val="Arial"/>
      <family val="2"/>
    </font>
    <font>
      <sz val="16"/>
      <color theme="0"/>
      <name val="Arial Narrow"/>
      <family val="2"/>
    </font>
    <font>
      <sz val="16"/>
      <color rgb="FFFFFFFF"/>
      <name val="Arial Narrow"/>
      <family val="2"/>
    </font>
    <font>
      <sz val="16"/>
      <name val="Arial Narrow"/>
      <family val="2"/>
    </font>
    <font>
      <sz val="15"/>
      <color theme="1"/>
      <name val="Arial Narrow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 Narrow"/>
      <family val="2"/>
    </font>
    <font>
      <sz val="16"/>
      <name val="Wingdings"/>
      <charset val="2"/>
    </font>
    <font>
      <sz val="14"/>
      <name val="Wingdings"/>
      <charset val="2"/>
    </font>
    <font>
      <b/>
      <sz val="11"/>
      <color theme="0"/>
      <name val="Arial"/>
      <family val="2"/>
    </font>
    <font>
      <sz val="10"/>
      <name val="Verdana"/>
      <family val="2"/>
    </font>
    <font>
      <vertAlign val="superscript"/>
      <sz val="10"/>
      <name val="Verdana"/>
      <family val="2"/>
    </font>
    <font>
      <i/>
      <sz val="10"/>
      <name val="Verdana"/>
      <family val="2"/>
    </font>
    <font>
      <vertAlign val="superscript"/>
      <sz val="10"/>
      <color theme="0"/>
      <name val="Arial"/>
      <family val="2"/>
    </font>
    <font>
      <i/>
      <sz val="8"/>
      <name val="Arial"/>
      <family val="2"/>
    </font>
    <font>
      <sz val="12"/>
      <name val="Arial Narrow"/>
      <family val="2"/>
    </font>
    <font>
      <i/>
      <sz val="14"/>
      <color theme="1"/>
      <name val="Arial Narrow"/>
      <family val="2"/>
    </font>
    <font>
      <i/>
      <vertAlign val="superscript"/>
      <sz val="14"/>
      <color theme="1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2"/>
      <color theme="1" tint="0.499984740745262"/>
      <name val="Arial"/>
      <family val="2"/>
    </font>
    <font>
      <u/>
      <sz val="11"/>
      <color theme="10"/>
      <name val="Calibri"/>
      <family val="2"/>
    </font>
    <font>
      <sz val="12"/>
      <color theme="1" tint="0.499984740745262"/>
      <name val="Arial"/>
      <family val="2"/>
    </font>
    <font>
      <sz val="12"/>
      <color theme="0" tint="-0.499984740745262"/>
      <name val="Arial"/>
      <family val="2"/>
    </font>
    <font>
      <sz val="12"/>
      <color theme="0" tint="-0.499984740745262"/>
      <name val="Wingdings 3"/>
      <family val="1"/>
      <charset val="2"/>
    </font>
  </fonts>
  <fills count="81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rgb="FF004169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A8FF"/>
        <bgColor indexed="64"/>
      </patternFill>
    </fill>
    <fill>
      <patternFill patternType="solid">
        <fgColor rgb="FF00A8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C79A41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37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1EAFF"/>
        <bgColor indexed="64"/>
      </patternFill>
    </fill>
    <fill>
      <patternFill patternType="solid">
        <fgColor rgb="FFB6B4E6"/>
        <bgColor indexed="64"/>
      </patternFill>
    </fill>
    <fill>
      <patternFill patternType="solid">
        <fgColor rgb="FFEFE2C9"/>
        <bgColor indexed="64"/>
      </patternFill>
    </fill>
    <fill>
      <patternFill patternType="solid">
        <fgColor rgb="FFFFB09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6918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337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6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rgb="FF006666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ck">
        <color theme="0"/>
      </left>
      <right/>
      <top/>
      <bottom/>
      <diagonal/>
    </border>
    <border>
      <left/>
      <right/>
      <top style="thin">
        <color rgb="FF001C5C"/>
      </top>
      <bottom style="thin">
        <color rgb="FF001C5C"/>
      </bottom>
      <diagonal/>
    </border>
    <border>
      <left/>
      <right/>
      <top style="thin">
        <color rgb="FF001C5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theme="3"/>
      </bottom>
      <diagonal/>
    </border>
    <border>
      <left/>
      <right style="thin">
        <color indexed="64"/>
      </right>
      <top style="thin">
        <color indexed="64"/>
      </top>
      <bottom style="dotted">
        <color theme="3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theme="3"/>
      </top>
      <bottom style="dotted">
        <color theme="3"/>
      </bottom>
      <diagonal/>
    </border>
    <border>
      <left/>
      <right style="thin">
        <color indexed="64"/>
      </right>
      <top style="dotted">
        <color theme="3"/>
      </top>
      <bottom style="dotted">
        <color theme="3"/>
      </bottom>
      <diagonal/>
    </border>
    <border>
      <left/>
      <right/>
      <top style="dotted">
        <color theme="3"/>
      </top>
      <bottom/>
      <diagonal/>
    </border>
    <border>
      <left/>
      <right style="thin">
        <color indexed="64"/>
      </right>
      <top style="dotted">
        <color theme="3"/>
      </top>
      <bottom/>
      <diagonal/>
    </border>
    <border>
      <left/>
      <right/>
      <top/>
      <bottom style="dotted">
        <color theme="3"/>
      </bottom>
      <diagonal/>
    </border>
    <border>
      <left/>
      <right style="thin">
        <color indexed="64"/>
      </right>
      <top/>
      <bottom style="dotted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theme="3"/>
      </top>
      <bottom style="thin">
        <color indexed="64"/>
      </bottom>
      <diagonal/>
    </border>
    <border>
      <left/>
      <right style="thin">
        <color indexed="64"/>
      </right>
      <top style="dotted">
        <color theme="3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2"/>
      </left>
      <right style="thin">
        <color theme="2"/>
      </right>
      <top style="thin">
        <color indexed="64"/>
      </top>
      <bottom style="dotted">
        <color theme="3"/>
      </bottom>
      <diagonal/>
    </border>
    <border>
      <left style="thin">
        <color theme="2"/>
      </left>
      <right style="thin">
        <color theme="2"/>
      </right>
      <top style="dotted">
        <color theme="3"/>
      </top>
      <bottom style="dotted">
        <color theme="3"/>
      </bottom>
      <diagonal/>
    </border>
    <border>
      <left style="thin">
        <color theme="2"/>
      </left>
      <right style="thin">
        <color theme="2"/>
      </right>
      <top style="dotted">
        <color theme="3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dotted">
        <color theme="3"/>
      </bottom>
      <diagonal/>
    </border>
    <border>
      <left style="thin">
        <color theme="2"/>
      </left>
      <right style="thin">
        <color theme="2"/>
      </right>
      <top style="dotted">
        <color theme="3"/>
      </top>
      <bottom style="thin">
        <color indexed="64"/>
      </bottom>
      <diagonal/>
    </border>
    <border>
      <left/>
      <right/>
      <top/>
      <bottom style="medium">
        <color rgb="FF969187"/>
      </bottom>
      <diagonal/>
    </border>
    <border>
      <left/>
      <right/>
      <top/>
      <bottom style="medium">
        <color rgb="FF00ABC4"/>
      </bottom>
      <diagonal/>
    </border>
    <border>
      <left/>
      <right/>
      <top style="medium">
        <color rgb="FF969187"/>
      </top>
      <bottom style="dashed">
        <color rgb="FFC0C0C0"/>
      </bottom>
      <diagonal/>
    </border>
    <border>
      <left/>
      <right style="medium">
        <color rgb="FFFFFFFF"/>
      </right>
      <top style="medium">
        <color rgb="FF00ABC4"/>
      </top>
      <bottom style="dashed">
        <color rgb="FF00ABC4"/>
      </bottom>
      <diagonal/>
    </border>
    <border>
      <left style="medium">
        <color rgb="FFFFFFFF"/>
      </left>
      <right style="medium">
        <color rgb="FFFFFFFF"/>
      </right>
      <top style="medium">
        <color rgb="FF00ABC4"/>
      </top>
      <bottom style="dashed">
        <color rgb="FF00ABC4"/>
      </bottom>
      <diagonal/>
    </border>
    <border>
      <left style="medium">
        <color rgb="FFFFFFFF"/>
      </left>
      <right/>
      <top style="medium">
        <color rgb="FF00ABC4"/>
      </top>
      <bottom style="dashed">
        <color rgb="FF00ABC4"/>
      </bottom>
      <diagonal/>
    </border>
    <border>
      <left/>
      <right/>
      <top style="dashed">
        <color rgb="FFC0C0C0"/>
      </top>
      <bottom style="dashed">
        <color rgb="FFC0C0C0"/>
      </bottom>
      <diagonal/>
    </border>
    <border>
      <left/>
      <right style="medium">
        <color rgb="FFFFFFFF"/>
      </right>
      <top style="dashed">
        <color rgb="FF00ABC4"/>
      </top>
      <bottom style="dashed">
        <color rgb="FF00ABC4"/>
      </bottom>
      <diagonal/>
    </border>
    <border>
      <left style="medium">
        <color rgb="FFFFFFFF"/>
      </left>
      <right style="medium">
        <color rgb="FFFFFFFF"/>
      </right>
      <top style="dashed">
        <color rgb="FF00ABC4"/>
      </top>
      <bottom style="dashed">
        <color rgb="FF00ABC4"/>
      </bottom>
      <diagonal/>
    </border>
    <border>
      <left style="medium">
        <color rgb="FFFFFFFF"/>
      </left>
      <right/>
      <top style="dashed">
        <color rgb="FF00ABC4"/>
      </top>
      <bottom style="dashed">
        <color rgb="FF00ABC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/>
      <diagonal/>
    </border>
    <border>
      <left/>
      <right/>
      <top/>
      <bottom style="thick">
        <color rgb="FFC00000"/>
      </bottom>
      <diagonal/>
    </border>
  </borders>
  <cellStyleXfs count="978">
    <xf numFmtId="0" fontId="0" fillId="0" borderId="0"/>
    <xf numFmtId="9" fontId="4" fillId="0" borderId="0" applyFont="0" applyFill="0" applyBorder="0" applyAlignment="0" applyProtection="0"/>
    <xf numFmtId="0" fontId="5" fillId="2" borderId="0"/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9" fontId="5" fillId="0" borderId="0" applyFont="0" applyFill="0" applyBorder="0" applyAlignment="0" applyProtection="0"/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7" fontId="9" fillId="5" borderId="0" applyNumberFormat="0" applyBorder="0" applyAlignment="0" applyProtection="0"/>
    <xf numFmtId="167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7" fontId="9" fillId="6" borderId="0" applyNumberFormat="0" applyBorder="0" applyAlignment="0" applyProtection="0"/>
    <xf numFmtId="167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167" fontId="10" fillId="7" borderId="0" applyNumberFormat="0" applyBorder="0" applyAlignment="0" applyProtection="0"/>
    <xf numFmtId="167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167" fontId="9" fillId="9" borderId="0" applyNumberFormat="0" applyBorder="0" applyAlignment="0" applyProtection="0"/>
    <xf numFmtId="167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7" fontId="9" fillId="10" borderId="0" applyNumberFormat="0" applyBorder="0" applyAlignment="0" applyProtection="0"/>
    <xf numFmtId="167" fontId="9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167" fontId="10" fillId="11" borderId="0" applyNumberFormat="0" applyBorder="0" applyAlignment="0" applyProtection="0"/>
    <xf numFmtId="167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7" fontId="9" fillId="13" borderId="0" applyNumberFormat="0" applyBorder="0" applyAlignment="0" applyProtection="0"/>
    <xf numFmtId="167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7" fontId="9" fillId="14" borderId="0" applyNumberFormat="0" applyBorder="0" applyAlignment="0" applyProtection="0"/>
    <xf numFmtId="167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167" fontId="10" fillId="15" borderId="0" applyNumberFormat="0" applyBorder="0" applyAlignment="0" applyProtection="0"/>
    <xf numFmtId="167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167" fontId="9" fillId="9" borderId="0" applyNumberFormat="0" applyBorder="0" applyAlignment="0" applyProtection="0"/>
    <xf numFmtId="167" fontId="9" fillId="9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7" fontId="9" fillId="17" borderId="0" applyNumberFormat="0" applyBorder="0" applyAlignment="0" applyProtection="0"/>
    <xf numFmtId="167" fontId="9" fillId="1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167" fontId="10" fillId="10" borderId="0" applyNumberFormat="0" applyBorder="0" applyAlignment="0" applyProtection="0"/>
    <xf numFmtId="167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7" fontId="9" fillId="19" borderId="0" applyNumberFormat="0" applyBorder="0" applyAlignment="0" applyProtection="0"/>
    <xf numFmtId="167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7" fontId="9" fillId="20" borderId="0" applyNumberFormat="0" applyBorder="0" applyAlignment="0" applyProtection="0"/>
    <xf numFmtId="167" fontId="9" fillId="20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167" fontId="10" fillId="7" borderId="0" applyNumberFormat="0" applyBorder="0" applyAlignment="0" applyProtection="0"/>
    <xf numFmtId="167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7" fontId="9" fillId="21" borderId="0" applyNumberFormat="0" applyBorder="0" applyAlignment="0" applyProtection="0"/>
    <xf numFmtId="167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7" fontId="9" fillId="22" borderId="0" applyNumberFormat="0" applyBorder="0" applyAlignment="0" applyProtection="0"/>
    <xf numFmtId="167" fontId="9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167" fontId="10" fillId="23" borderId="0" applyNumberFormat="0" applyBorder="0" applyAlignment="0" applyProtection="0"/>
    <xf numFmtId="167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1" fillId="21" borderId="0" applyNumberFormat="0" applyBorder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3" fillId="18" borderId="2" applyNumberFormat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167" fontId="15" fillId="26" borderId="0" applyNumberFormat="0" applyBorder="0" applyAlignment="0" applyProtection="0"/>
    <xf numFmtId="167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167" fontId="15" fillId="27" borderId="0" applyNumberFormat="0" applyBorder="0" applyAlignment="0" applyProtection="0"/>
    <xf numFmtId="167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167" fontId="15" fillId="28" borderId="0" applyNumberFormat="0" applyBorder="0" applyAlignment="0" applyProtection="0"/>
    <xf numFmtId="167" fontId="15" fillId="28" borderId="0" applyNumberFormat="0" applyBorder="0" applyAlignment="0" applyProtection="0"/>
    <xf numFmtId="167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20" fillId="0" borderId="6" applyNumberFormat="0" applyFill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4" fillId="0" borderId="0"/>
    <xf numFmtId="167" fontId="5" fillId="2" borderId="0"/>
    <xf numFmtId="0" fontId="5" fillId="2" borderId="0"/>
    <xf numFmtId="0" fontId="5" fillId="2" borderId="0"/>
    <xf numFmtId="0" fontId="5" fillId="2" borderId="0"/>
    <xf numFmtId="0" fontId="4" fillId="0" borderId="0"/>
    <xf numFmtId="0" fontId="5" fillId="2" borderId="0"/>
    <xf numFmtId="0" fontId="4" fillId="0" borderId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167" fontId="23" fillId="29" borderId="8" applyNumberFormat="0" applyProtection="0">
      <alignment horizontal="left" vertical="top" indent="1"/>
    </xf>
    <xf numFmtId="167" fontId="23" fillId="29" borderId="8" applyNumberFormat="0" applyProtection="0">
      <alignment horizontal="left" vertical="top" indent="1"/>
    </xf>
    <xf numFmtId="167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167" fontId="23" fillId="29" borderId="8" applyNumberFormat="0" applyProtection="0">
      <alignment horizontal="left" vertical="top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167" fontId="5" fillId="46" borderId="8" applyNumberFormat="0" applyProtection="0">
      <alignment horizontal="left" vertical="top" indent="1"/>
    </xf>
    <xf numFmtId="167" fontId="5" fillId="46" borderId="8" applyNumberFormat="0" applyProtection="0">
      <alignment horizontal="left" vertical="top" indent="1"/>
    </xf>
    <xf numFmtId="167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167" fontId="5" fillId="46" borderId="8" applyNumberFormat="0" applyProtection="0">
      <alignment horizontal="left" vertical="top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167" fontId="5" fillId="43" borderId="8" applyNumberFormat="0" applyProtection="0">
      <alignment horizontal="left" vertical="top" indent="1"/>
    </xf>
    <xf numFmtId="167" fontId="5" fillId="43" borderId="8" applyNumberFormat="0" applyProtection="0">
      <alignment horizontal="left" vertical="top" indent="1"/>
    </xf>
    <xf numFmtId="167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167" fontId="5" fillId="43" borderId="8" applyNumberFormat="0" applyProtection="0">
      <alignment horizontal="left" vertical="top" indent="1"/>
    </xf>
    <xf numFmtId="0" fontId="5" fillId="47" borderId="10" applyNumberFormat="0">
      <protection locked="0"/>
    </xf>
    <xf numFmtId="0" fontId="5" fillId="47" borderId="10" applyNumberFormat="0">
      <protection locked="0"/>
    </xf>
    <xf numFmtId="0" fontId="5" fillId="47" borderId="10" applyNumberFormat="0">
      <protection locked="0"/>
    </xf>
    <xf numFmtId="0" fontId="5" fillId="47" borderId="10" applyNumberFormat="0">
      <protection locked="0"/>
    </xf>
    <xf numFmtId="0" fontId="5" fillId="47" borderId="10" applyNumberFormat="0">
      <protection locked="0"/>
    </xf>
    <xf numFmtId="167" fontId="5" fillId="47" borderId="10" applyNumberFormat="0">
      <protection locked="0"/>
    </xf>
    <xf numFmtId="167" fontId="5" fillId="47" borderId="10" applyNumberFormat="0">
      <protection locked="0"/>
    </xf>
    <xf numFmtId="167" fontId="5" fillId="47" borderId="10" applyNumberFormat="0">
      <protection locked="0"/>
    </xf>
    <xf numFmtId="167" fontId="5" fillId="47" borderId="10" applyNumberFormat="0">
      <protection locked="0"/>
    </xf>
    <xf numFmtId="0" fontId="5" fillId="47" borderId="10" applyNumberFormat="0">
      <protection locked="0"/>
    </xf>
    <xf numFmtId="167" fontId="5" fillId="47" borderId="10" applyNumberFormat="0">
      <protection locked="0"/>
    </xf>
    <xf numFmtId="0" fontId="8" fillId="41" borderId="11" applyBorder="0"/>
    <xf numFmtId="0" fontId="8" fillId="41" borderId="11" applyBorder="0"/>
    <xf numFmtId="0" fontId="8" fillId="41" borderId="11" applyBorder="0"/>
    <xf numFmtId="0" fontId="8" fillId="41" borderId="11" applyBorder="0"/>
    <xf numFmtId="0" fontId="8" fillId="41" borderId="11" applyBorder="0"/>
    <xf numFmtId="0" fontId="8" fillId="41" borderId="11" applyBorder="0"/>
    <xf numFmtId="0" fontId="8" fillId="41" borderId="11" applyBorder="0"/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167" fontId="25" fillId="48" borderId="8" applyNumberFormat="0" applyProtection="0">
      <alignment horizontal="left" vertical="top" indent="1"/>
    </xf>
    <xf numFmtId="167" fontId="25" fillId="48" borderId="8" applyNumberFormat="0" applyProtection="0">
      <alignment horizontal="left" vertical="top" indent="1"/>
    </xf>
    <xf numFmtId="167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167" fontId="25" fillId="48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167" fontId="25" fillId="42" borderId="8" applyNumberFormat="0" applyProtection="0">
      <alignment horizontal="left" vertical="top" indent="1"/>
    </xf>
    <xf numFmtId="167" fontId="25" fillId="42" borderId="8" applyNumberFormat="0" applyProtection="0">
      <alignment horizontal="left" vertical="top" indent="1"/>
    </xf>
    <xf numFmtId="167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167" fontId="25" fillId="42" borderId="8" applyNumberFormat="0" applyProtection="0">
      <alignment horizontal="left" vertical="top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0" fontId="5" fillId="52" borderId="12"/>
    <xf numFmtId="167" fontId="5" fillId="52" borderId="12"/>
    <xf numFmtId="167" fontId="5" fillId="52" borderId="12"/>
    <xf numFmtId="167" fontId="5" fillId="52" borderId="12"/>
    <xf numFmtId="167" fontId="5" fillId="52" borderId="12"/>
    <xf numFmtId="167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167" fontId="5" fillId="52" borderId="12"/>
    <xf numFmtId="167" fontId="5" fillId="52" borderId="12"/>
    <xf numFmtId="167" fontId="5" fillId="52" borderId="12"/>
    <xf numFmtId="0" fontId="5" fillId="52" borderId="12"/>
    <xf numFmtId="0" fontId="5" fillId="52" borderId="12"/>
    <xf numFmtId="0" fontId="5" fillId="52" borderId="12"/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7" fontId="28" fillId="0" borderId="0" applyNumberFormat="0" applyFill="0" applyBorder="0" applyAlignment="0" applyProtection="0"/>
    <xf numFmtId="167" fontId="28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86" fillId="0" borderId="0" applyNumberFormat="0" applyFill="0" applyBorder="0" applyAlignment="0" applyProtection="0">
      <alignment vertical="top"/>
      <protection locked="0"/>
    </xf>
  </cellStyleXfs>
  <cellXfs count="469">
    <xf numFmtId="0" fontId="0" fillId="0" borderId="0" xfId="0"/>
    <xf numFmtId="0" fontId="2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32" fillId="0" borderId="0" xfId="0" applyFont="1" applyFill="1" applyAlignment="1"/>
    <xf numFmtId="0" fontId="2" fillId="0" borderId="0" xfId="0" applyFont="1" applyFill="1" applyAlignment="1"/>
    <xf numFmtId="0" fontId="31" fillId="0" borderId="0" xfId="976" applyFont="1" applyFill="1" applyBorder="1" applyAlignment="1">
      <alignment horizontal="left" vertical="top" wrapText="1"/>
    </xf>
    <xf numFmtId="0" fontId="33" fillId="0" borderId="0" xfId="0" applyFont="1"/>
    <xf numFmtId="0" fontId="6" fillId="53" borderId="0" xfId="2" applyFont="1" applyFill="1" applyBorder="1" applyAlignment="1">
      <alignment horizontal="center" vertical="center" wrapText="1"/>
    </xf>
    <xf numFmtId="165" fontId="6" fillId="53" borderId="0" xfId="2" applyNumberFormat="1" applyFont="1" applyFill="1" applyBorder="1" applyAlignment="1">
      <alignment horizontal="center" vertical="center" wrapText="1"/>
    </xf>
    <xf numFmtId="0" fontId="24" fillId="53" borderId="0" xfId="2" applyFont="1" applyFill="1" applyBorder="1" applyAlignment="1">
      <alignment horizontal="left" vertical="center" wrapText="1"/>
    </xf>
    <xf numFmtId="165" fontId="24" fillId="53" borderId="0" xfId="2" applyNumberFormat="1" applyFont="1" applyFill="1" applyBorder="1" applyAlignment="1">
      <alignment horizontal="center" vertical="center" wrapText="1"/>
    </xf>
    <xf numFmtId="0" fontId="24" fillId="53" borderId="0" xfId="2" applyFont="1" applyFill="1" applyBorder="1" applyAlignment="1">
      <alignment vertical="center" wrapText="1"/>
    </xf>
    <xf numFmtId="0" fontId="36" fillId="53" borderId="0" xfId="0" applyFont="1" applyFill="1"/>
    <xf numFmtId="0" fontId="33" fillId="0" borderId="0" xfId="0" applyFont="1" applyAlignment="1">
      <alignment horizontal="center" vertical="center"/>
    </xf>
    <xf numFmtId="0" fontId="33" fillId="53" borderId="0" xfId="0" applyFont="1" applyFill="1"/>
    <xf numFmtId="0" fontId="34" fillId="53" borderId="0" xfId="0" applyFont="1" applyFill="1" applyBorder="1" applyAlignment="1">
      <alignment vertical="center"/>
    </xf>
    <xf numFmtId="0" fontId="33" fillId="53" borderId="0" xfId="0" applyFont="1" applyFill="1" applyBorder="1"/>
    <xf numFmtId="0" fontId="35" fillId="53" borderId="0" xfId="0" applyFont="1" applyFill="1"/>
    <xf numFmtId="0" fontId="34" fillId="53" borderId="0" xfId="0" applyFont="1" applyFill="1" applyBorder="1"/>
    <xf numFmtId="0" fontId="44" fillId="53" borderId="0" xfId="0" applyFont="1" applyFill="1"/>
    <xf numFmtId="0" fontId="40" fillId="53" borderId="0" xfId="0" applyFont="1" applyFill="1" applyBorder="1" applyAlignment="1">
      <alignment horizontal="center" vertical="center"/>
    </xf>
    <xf numFmtId="0" fontId="2" fillId="53" borderId="0" xfId="0" applyFont="1" applyFill="1"/>
    <xf numFmtId="0" fontId="2" fillId="53" borderId="0" xfId="0" applyFont="1" applyFill="1" applyBorder="1"/>
    <xf numFmtId="0" fontId="3" fillId="53" borderId="17" xfId="0" applyFont="1" applyFill="1" applyBorder="1" applyAlignment="1">
      <alignment horizontal="center" vertical="center" wrapText="1"/>
    </xf>
    <xf numFmtId="0" fontId="2" fillId="53" borderId="17" xfId="0" applyFont="1" applyFill="1" applyBorder="1" applyAlignment="1">
      <alignment horizontal="center" vertical="center" wrapText="1"/>
    </xf>
    <xf numFmtId="0" fontId="2" fillId="53" borderId="18" xfId="0" applyFont="1" applyFill="1" applyBorder="1"/>
    <xf numFmtId="0" fontId="3" fillId="53" borderId="19" xfId="0" applyFont="1" applyFill="1" applyBorder="1"/>
    <xf numFmtId="0" fontId="3" fillId="53" borderId="19" xfId="0" applyFont="1" applyFill="1" applyBorder="1" applyAlignment="1">
      <alignment horizontal="center" vertical="center" wrapText="1"/>
    </xf>
    <xf numFmtId="0" fontId="2" fillId="0" borderId="0" xfId="0" applyFont="1"/>
    <xf numFmtId="0" fontId="36" fillId="0" borderId="0" xfId="0" applyFont="1"/>
    <xf numFmtId="0" fontId="2" fillId="0" borderId="0" xfId="0" applyFont="1" applyAlignment="1">
      <alignment wrapText="1"/>
    </xf>
    <xf numFmtId="0" fontId="36" fillId="0" borderId="0" xfId="0" applyFont="1" applyAlignment="1"/>
    <xf numFmtId="0" fontId="3" fillId="0" borderId="1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/>
    <xf numFmtId="0" fontId="3" fillId="0" borderId="23" xfId="0" applyFont="1" applyBorder="1"/>
    <xf numFmtId="168" fontId="3" fillId="0" borderId="23" xfId="0" applyNumberFormat="1" applyFont="1" applyBorder="1" applyAlignment="1">
      <alignment horizontal="right" indent="1"/>
    </xf>
    <xf numFmtId="168" fontId="3" fillId="0" borderId="0" xfId="0" applyNumberFormat="1" applyFont="1" applyAlignment="1">
      <alignment horizontal="right" indent="1"/>
    </xf>
    <xf numFmtId="168" fontId="2" fillId="0" borderId="0" xfId="0" applyNumberFormat="1" applyFont="1" applyAlignment="1">
      <alignment horizontal="right" indent="1"/>
    </xf>
    <xf numFmtId="168" fontId="36" fillId="0" borderId="0" xfId="0" applyNumberFormat="1" applyFont="1" applyAlignment="1">
      <alignment horizontal="right" indent="1"/>
    </xf>
    <xf numFmtId="168" fontId="49" fillId="0" borderId="0" xfId="0" applyNumberFormat="1" applyFont="1" applyFill="1" applyAlignment="1">
      <alignment horizontal="right" indent="1"/>
    </xf>
    <xf numFmtId="168" fontId="47" fillId="0" borderId="23" xfId="0" applyNumberFormat="1" applyFont="1" applyBorder="1" applyAlignment="1">
      <alignment horizontal="right" indent="1"/>
    </xf>
    <xf numFmtId="168" fontId="2" fillId="0" borderId="0" xfId="0" applyNumberFormat="1" applyFont="1"/>
    <xf numFmtId="0" fontId="3" fillId="0" borderId="24" xfId="0" applyFont="1" applyBorder="1"/>
    <xf numFmtId="168" fontId="3" fillId="0" borderId="24" xfId="0" applyNumberFormat="1" applyFont="1" applyBorder="1" applyAlignment="1">
      <alignment horizontal="right" indent="1"/>
    </xf>
    <xf numFmtId="0" fontId="33" fillId="0" borderId="0" xfId="0" applyFont="1" applyAlignment="1"/>
    <xf numFmtId="0" fontId="0" fillId="0" borderId="0" xfId="0"/>
    <xf numFmtId="0" fontId="1" fillId="0" borderId="0" xfId="0" applyFont="1"/>
    <xf numFmtId="0" fontId="24" fillId="0" borderId="0" xfId="0" applyFont="1" applyFill="1" applyBorder="1" applyAlignment="1"/>
    <xf numFmtId="0" fontId="0" fillId="0" borderId="0" xfId="0" applyBorder="1"/>
    <xf numFmtId="0" fontId="1" fillId="0" borderId="0" xfId="0" applyFont="1" applyFill="1" applyAlignment="1"/>
    <xf numFmtId="0" fontId="24" fillId="0" borderId="0" xfId="0" applyFont="1" applyFill="1" applyAlignment="1">
      <alignment horizontal="left"/>
    </xf>
    <xf numFmtId="0" fontId="36" fillId="0" borderId="15" xfId="0" applyFont="1" applyBorder="1" applyAlignment="1">
      <alignment horizontal="center" vertical="center" wrapText="1"/>
    </xf>
    <xf numFmtId="168" fontId="24" fillId="0" borderId="0" xfId="0" applyNumberFormat="1" applyFont="1" applyFill="1" applyBorder="1" applyAlignment="1">
      <alignment horizontal="right" indent="1"/>
    </xf>
    <xf numFmtId="168" fontId="36" fillId="0" borderId="0" xfId="0" applyNumberFormat="1" applyFont="1" applyBorder="1" applyAlignment="1">
      <alignment horizontal="right" indent="1"/>
    </xf>
    <xf numFmtId="0" fontId="36" fillId="0" borderId="0" xfId="0" applyFont="1" applyAlignment="1">
      <alignment horizontal="left" wrapText="1"/>
    </xf>
    <xf numFmtId="168" fontId="48" fillId="0" borderId="0" xfId="0" applyNumberFormat="1" applyFont="1" applyFill="1" applyAlignment="1">
      <alignment horizontal="right" indent="1"/>
    </xf>
    <xf numFmtId="168" fontId="36" fillId="0" borderId="0" xfId="0" applyNumberFormat="1" applyFont="1"/>
    <xf numFmtId="0" fontId="43" fillId="55" borderId="0" xfId="0" applyFont="1" applyFill="1" applyBorder="1" applyAlignment="1">
      <alignment vertical="center"/>
    </xf>
    <xf numFmtId="0" fontId="0" fillId="53" borderId="0" xfId="0" applyFill="1" applyBorder="1"/>
    <xf numFmtId="0" fontId="0" fillId="53" borderId="0" xfId="0" applyFill="1" applyBorder="1" applyAlignment="1">
      <alignment horizontal="left"/>
    </xf>
    <xf numFmtId="3" fontId="0" fillId="53" borderId="0" xfId="0" applyNumberFormat="1" applyFill="1" applyBorder="1"/>
    <xf numFmtId="0" fontId="5" fillId="53" borderId="0" xfId="2" applyFill="1" applyBorder="1"/>
    <xf numFmtId="0" fontId="5" fillId="53" borderId="0" xfId="2" applyFill="1" applyBorder="1" applyAlignment="1"/>
    <xf numFmtId="0" fontId="37" fillId="57" borderId="15" xfId="0" applyFont="1" applyFill="1" applyBorder="1" applyAlignment="1">
      <alignment horizontal="center" vertical="center" wrapText="1"/>
    </xf>
    <xf numFmtId="0" fontId="38" fillId="62" borderId="0" xfId="2" applyFont="1" applyFill="1" applyBorder="1" applyAlignment="1">
      <alignment horizontal="left" vertical="center" wrapText="1"/>
    </xf>
    <xf numFmtId="3" fontId="38" fillId="62" borderId="0" xfId="2" applyNumberFormat="1" applyFont="1" applyFill="1" applyBorder="1" applyAlignment="1">
      <alignment horizontal="left" vertical="center" wrapText="1"/>
    </xf>
    <xf numFmtId="0" fontId="24" fillId="65" borderId="0" xfId="0" applyFont="1" applyFill="1" applyBorder="1" applyAlignment="1"/>
    <xf numFmtId="0" fontId="1" fillId="65" borderId="0" xfId="0" applyFont="1" applyFill="1" applyBorder="1" applyAlignment="1">
      <alignment horizontal="center" vertical="center" wrapText="1"/>
    </xf>
    <xf numFmtId="0" fontId="42" fillId="65" borderId="0" xfId="2" applyFont="1" applyFill="1" applyBorder="1" applyAlignment="1">
      <alignment horizontal="left" vertical="center" wrapText="1"/>
    </xf>
    <xf numFmtId="0" fontId="6" fillId="65" borderId="0" xfId="2" applyFont="1" applyFill="1" applyBorder="1" applyAlignment="1">
      <alignment horizontal="center" vertical="center" wrapText="1"/>
    </xf>
    <xf numFmtId="165" fontId="6" fillId="65" borderId="0" xfId="2" applyNumberFormat="1" applyFont="1" applyFill="1" applyBorder="1" applyAlignment="1">
      <alignment horizontal="center" vertical="center" wrapText="1"/>
    </xf>
    <xf numFmtId="0" fontId="37" fillId="67" borderId="0" xfId="2" applyFont="1" applyFill="1" applyBorder="1" applyAlignment="1">
      <alignment horizontal="left" vertical="center" wrapText="1"/>
    </xf>
    <xf numFmtId="165" fontId="37" fillId="67" borderId="0" xfId="2" applyNumberFormat="1" applyFont="1" applyFill="1" applyBorder="1" applyAlignment="1">
      <alignment horizontal="center" vertical="center" wrapText="1"/>
    </xf>
    <xf numFmtId="0" fontId="42" fillId="67" borderId="0" xfId="2" applyFont="1" applyFill="1" applyBorder="1" applyAlignment="1">
      <alignment horizontal="left" vertical="center" wrapText="1"/>
    </xf>
    <xf numFmtId="0" fontId="6" fillId="67" borderId="0" xfId="2" applyFont="1" applyFill="1" applyBorder="1" applyAlignment="1">
      <alignment horizontal="left" vertical="center" wrapText="1"/>
    </xf>
    <xf numFmtId="165" fontId="6" fillId="67" borderId="0" xfId="2" applyNumberFormat="1" applyFont="1" applyFill="1" applyBorder="1" applyAlignment="1">
      <alignment horizontal="center" vertical="center" wrapText="1"/>
    </xf>
    <xf numFmtId="0" fontId="42" fillId="68" borderId="0" xfId="2" applyFont="1" applyFill="1" applyBorder="1" applyAlignment="1">
      <alignment horizontal="left" vertical="center" wrapText="1"/>
    </xf>
    <xf numFmtId="0" fontId="6" fillId="68" borderId="0" xfId="2" applyFont="1" applyFill="1" applyBorder="1" applyAlignment="1">
      <alignment horizontal="left" vertical="center" wrapText="1"/>
    </xf>
    <xf numFmtId="165" fontId="6" fillId="68" borderId="0" xfId="2" applyNumberFormat="1" applyFont="1" applyFill="1" applyBorder="1" applyAlignment="1">
      <alignment horizontal="center" vertical="center" wrapText="1"/>
    </xf>
    <xf numFmtId="0" fontId="42" fillId="69" borderId="0" xfId="2" applyFont="1" applyFill="1" applyBorder="1" applyAlignment="1">
      <alignment horizontal="left" vertical="center" wrapText="1"/>
    </xf>
    <xf numFmtId="0" fontId="55" fillId="69" borderId="0" xfId="2" applyFont="1" applyFill="1" applyBorder="1" applyAlignment="1">
      <alignment horizontal="left" vertical="center" wrapText="1"/>
    </xf>
    <xf numFmtId="165" fontId="55" fillId="69" borderId="0" xfId="2" applyNumberFormat="1" applyFont="1" applyFill="1" applyBorder="1" applyAlignment="1">
      <alignment horizontal="right" vertical="center" wrapText="1"/>
    </xf>
    <xf numFmtId="0" fontId="42" fillId="66" borderId="0" xfId="2" applyFont="1" applyFill="1" applyBorder="1" applyAlignment="1">
      <alignment horizontal="left" vertical="center" wrapText="1"/>
    </xf>
    <xf numFmtId="0" fontId="6" fillId="66" borderId="0" xfId="2" applyFont="1" applyFill="1" applyBorder="1" applyAlignment="1">
      <alignment horizontal="left" vertical="center" wrapText="1"/>
    </xf>
    <xf numFmtId="165" fontId="6" fillId="66" borderId="0" xfId="2" applyNumberFormat="1" applyFont="1" applyFill="1" applyBorder="1" applyAlignment="1">
      <alignment horizontal="center" vertical="center" wrapText="1"/>
    </xf>
    <xf numFmtId="0" fontId="2" fillId="53" borderId="0" xfId="0" applyFont="1" applyFill="1" applyAlignment="1">
      <alignment horizontal="center"/>
    </xf>
    <xf numFmtId="0" fontId="2" fillId="53" borderId="18" xfId="0" applyFont="1" applyFill="1" applyBorder="1" applyAlignment="1">
      <alignment horizontal="center"/>
    </xf>
    <xf numFmtId="0" fontId="3" fillId="53" borderId="19" xfId="0" applyFont="1" applyFill="1" applyBorder="1" applyAlignment="1">
      <alignment horizontal="center"/>
    </xf>
    <xf numFmtId="0" fontId="2" fillId="53" borderId="19" xfId="0" applyFont="1" applyFill="1" applyBorder="1" applyAlignment="1">
      <alignment horizontal="center"/>
    </xf>
    <xf numFmtId="0" fontId="3" fillId="53" borderId="0" xfId="0" applyFont="1" applyFill="1" applyAlignment="1">
      <alignment horizontal="center"/>
    </xf>
    <xf numFmtId="0" fontId="3" fillId="53" borderId="18" xfId="0" applyFont="1" applyFill="1" applyBorder="1" applyAlignment="1">
      <alignment horizontal="center"/>
    </xf>
    <xf numFmtId="0" fontId="2" fillId="53" borderId="0" xfId="0" applyFont="1" applyFill="1" applyBorder="1" applyAlignment="1">
      <alignment horizontal="center"/>
    </xf>
    <xf numFmtId="0" fontId="3" fillId="53" borderId="0" xfId="0" applyFont="1" applyFill="1" applyBorder="1" applyAlignment="1">
      <alignment horizontal="center"/>
    </xf>
    <xf numFmtId="9" fontId="36" fillId="53" borderId="0" xfId="1" applyFont="1" applyFill="1" applyAlignment="1">
      <alignment horizontal="center" vertical="center"/>
    </xf>
    <xf numFmtId="0" fontId="36" fillId="53" borderId="0" xfId="0" applyFont="1" applyFill="1" applyAlignment="1">
      <alignment horizontal="left" vertical="center"/>
    </xf>
    <xf numFmtId="0" fontId="36" fillId="54" borderId="0" xfId="0" applyFont="1" applyFill="1"/>
    <xf numFmtId="0" fontId="2" fillId="54" borderId="0" xfId="0" applyFont="1" applyFill="1"/>
    <xf numFmtId="0" fontId="3" fillId="54" borderId="0" xfId="0" applyFont="1" applyFill="1"/>
    <xf numFmtId="0" fontId="0" fillId="65" borderId="0" xfId="0" applyFill="1" applyBorder="1" applyAlignment="1">
      <alignment horizontal="center" vertical="center" wrapText="1"/>
    </xf>
    <xf numFmtId="0" fontId="0" fillId="65" borderId="0" xfId="0" applyFill="1" applyBorder="1"/>
    <xf numFmtId="0" fontId="56" fillId="65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4" fillId="65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Fill="1" applyAlignment="1">
      <alignment horizontal="left" vertical="center"/>
    </xf>
    <xf numFmtId="0" fontId="58" fillId="0" borderId="0" xfId="0" applyFont="1" applyFill="1" applyAlignment="1">
      <alignment horizontal="center"/>
    </xf>
    <xf numFmtId="0" fontId="58" fillId="0" borderId="0" xfId="0" applyFont="1" applyFill="1" applyAlignment="1">
      <alignment horizontal="left"/>
    </xf>
    <xf numFmtId="0" fontId="57" fillId="57" borderId="0" xfId="0" applyFont="1" applyFill="1" applyBorder="1" applyAlignment="1"/>
    <xf numFmtId="0" fontId="57" fillId="57" borderId="0" xfId="0" applyFont="1" applyFill="1" applyAlignment="1"/>
    <xf numFmtId="0" fontId="33" fillId="0" borderId="15" xfId="0" applyFont="1" applyBorder="1"/>
    <xf numFmtId="0" fontId="8" fillId="0" borderId="25" xfId="976" applyFont="1" applyFill="1" applyBorder="1" applyAlignment="1">
      <alignment horizontal="center" vertical="center" wrapText="1"/>
    </xf>
    <xf numFmtId="0" fontId="8" fillId="0" borderId="14" xfId="976" applyFont="1" applyFill="1" applyBorder="1" applyAlignment="1">
      <alignment horizontal="center" vertical="center" wrapText="1"/>
    </xf>
    <xf numFmtId="0" fontId="8" fillId="0" borderId="12" xfId="976" applyFont="1" applyFill="1" applyBorder="1" applyAlignment="1">
      <alignment horizontal="center" vertical="center" wrapText="1"/>
    </xf>
    <xf numFmtId="0" fontId="35" fillId="0" borderId="16" xfId="976" applyFont="1" applyFill="1" applyBorder="1" applyAlignment="1">
      <alignment vertical="top" wrapText="1"/>
    </xf>
    <xf numFmtId="0" fontId="35" fillId="0" borderId="16" xfId="976" applyFont="1" applyFill="1" applyBorder="1" applyAlignment="1">
      <alignment horizontal="center" vertical="top" wrapText="1"/>
    </xf>
    <xf numFmtId="166" fontId="35" fillId="0" borderId="16" xfId="976" applyNumberFormat="1" applyFont="1" applyFill="1" applyBorder="1" applyAlignment="1">
      <alignment horizontal="center" vertical="top" wrapText="1"/>
    </xf>
    <xf numFmtId="0" fontId="35" fillId="0" borderId="12" xfId="976" applyFont="1" applyFill="1" applyBorder="1" applyAlignment="1">
      <alignment vertical="top" wrapText="1"/>
    </xf>
    <xf numFmtId="0" fontId="5" fillId="0" borderId="12" xfId="976" applyFont="1" applyFill="1" applyBorder="1" applyAlignment="1">
      <alignment horizontal="center" vertical="top" wrapText="1"/>
    </xf>
    <xf numFmtId="166" fontId="5" fillId="0" borderId="12" xfId="976" applyNumberFormat="1" applyFont="1" applyFill="1" applyBorder="1" applyAlignment="1">
      <alignment horizontal="center" vertical="top" wrapText="1"/>
    </xf>
    <xf numFmtId="166" fontId="35" fillId="0" borderId="12" xfId="976" applyNumberFormat="1" applyFont="1" applyFill="1" applyBorder="1" applyAlignment="1">
      <alignment horizontal="center" vertical="top" wrapText="1"/>
    </xf>
    <xf numFmtId="0" fontId="5" fillId="0" borderId="12" xfId="976" applyFont="1" applyFill="1" applyBorder="1" applyAlignment="1">
      <alignment vertical="top" wrapText="1"/>
    </xf>
    <xf numFmtId="0" fontId="55" fillId="0" borderId="0" xfId="976" applyFont="1" applyFill="1" applyBorder="1" applyAlignment="1">
      <alignment vertical="top"/>
    </xf>
    <xf numFmtId="0" fontId="24" fillId="0" borderId="0" xfId="976" applyFont="1" applyFill="1" applyBorder="1" applyAlignment="1">
      <alignment horizontal="center" vertical="top" wrapText="1"/>
    </xf>
    <xf numFmtId="3" fontId="24" fillId="0" borderId="0" xfId="976" applyNumberFormat="1" applyFont="1" applyFill="1" applyBorder="1" applyAlignment="1">
      <alignment horizontal="center" vertical="top" wrapText="1"/>
    </xf>
    <xf numFmtId="0" fontId="6" fillId="0" borderId="0" xfId="976" applyFont="1" applyFill="1" applyBorder="1" applyAlignment="1">
      <alignment horizontal="center" vertical="top" wrapText="1"/>
    </xf>
    <xf numFmtId="0" fontId="55" fillId="0" borderId="15" xfId="976" applyFont="1" applyFill="1" applyBorder="1" applyAlignment="1">
      <alignment vertical="top" wrapText="1"/>
    </xf>
    <xf numFmtId="0" fontId="5" fillId="0" borderId="12" xfId="976" applyFont="1" applyFill="1" applyBorder="1" applyAlignment="1">
      <alignment horizontal="left" vertical="top" wrapText="1"/>
    </xf>
    <xf numFmtId="0" fontId="35" fillId="0" borderId="12" xfId="976" applyFont="1" applyFill="1" applyBorder="1" applyAlignment="1">
      <alignment horizontal="center" vertical="top" wrapText="1"/>
    </xf>
    <xf numFmtId="0" fontId="25" fillId="0" borderId="0" xfId="976" quotePrefix="1" applyFont="1" applyFill="1" applyBorder="1" applyAlignment="1">
      <alignment vertical="top"/>
    </xf>
    <xf numFmtId="0" fontId="25" fillId="0" borderId="0" xfId="976" applyFont="1" applyFill="1" applyBorder="1" applyAlignment="1">
      <alignment horizontal="center" vertical="top" wrapText="1"/>
    </xf>
    <xf numFmtId="166" fontId="25" fillId="0" borderId="0" xfId="976" applyNumberFormat="1" applyFont="1" applyFill="1" applyBorder="1" applyAlignment="1">
      <alignment horizontal="center" vertical="top" wrapText="1"/>
    </xf>
    <xf numFmtId="0" fontId="55" fillId="0" borderId="15" xfId="976" applyFont="1" applyFill="1" applyBorder="1" applyAlignment="1">
      <alignment horizontal="center" vertical="top" wrapText="1"/>
    </xf>
    <xf numFmtId="0" fontId="5" fillId="0" borderId="16" xfId="976" applyFont="1" applyFill="1" applyBorder="1" applyAlignment="1">
      <alignment vertical="top" wrapText="1"/>
    </xf>
    <xf numFmtId="0" fontId="5" fillId="0" borderId="16" xfId="976" applyFont="1" applyFill="1" applyBorder="1" applyAlignment="1">
      <alignment horizontal="center" vertical="top" wrapText="1"/>
    </xf>
    <xf numFmtId="166" fontId="5" fillId="0" borderId="16" xfId="976" applyNumberFormat="1" applyFont="1" applyFill="1" applyBorder="1" applyAlignment="1">
      <alignment horizontal="center" vertical="top" wrapText="1"/>
    </xf>
    <xf numFmtId="0" fontId="5" fillId="0" borderId="0" xfId="976" applyFont="1" applyFill="1" applyBorder="1" applyAlignment="1">
      <alignment vertical="top" wrapText="1"/>
    </xf>
    <xf numFmtId="0" fontId="5" fillId="0" borderId="0" xfId="976" applyFont="1" applyFill="1" applyBorder="1" applyAlignment="1">
      <alignment horizontal="center" vertical="top" wrapText="1"/>
    </xf>
    <xf numFmtId="166" fontId="5" fillId="0" borderId="0" xfId="976" applyNumberFormat="1" applyFont="1" applyFill="1" applyBorder="1" applyAlignment="1">
      <alignment horizontal="center" vertical="top" wrapText="1"/>
    </xf>
    <xf numFmtId="0" fontId="57" fillId="64" borderId="0" xfId="0" applyFont="1" applyFill="1" applyAlignment="1">
      <alignment horizontal="center"/>
    </xf>
    <xf numFmtId="0" fontId="57" fillId="64" borderId="0" xfId="0" applyFont="1" applyFill="1" applyAlignment="1"/>
    <xf numFmtId="0" fontId="33" fillId="0" borderId="15" xfId="0" applyFont="1" applyFill="1" applyBorder="1" applyAlignment="1"/>
    <xf numFmtId="0" fontId="33" fillId="0" borderId="0" xfId="0" applyFont="1" applyFill="1" applyAlignment="1"/>
    <xf numFmtId="0" fontId="5" fillId="0" borderId="12" xfId="976" applyFont="1" applyFill="1" applyBorder="1" applyAlignment="1">
      <alignment horizontal="justify" vertical="top" wrapText="1"/>
    </xf>
    <xf numFmtId="166" fontId="7" fillId="60" borderId="0" xfId="976" applyNumberFormat="1" applyFont="1" applyFill="1" applyBorder="1" applyAlignment="1">
      <alignment horizontal="center" vertical="top" wrapText="1"/>
    </xf>
    <xf numFmtId="0" fontId="55" fillId="0" borderId="0" xfId="976" applyFont="1" applyFill="1" applyBorder="1" applyAlignment="1">
      <alignment horizontal="left" vertical="center"/>
    </xf>
    <xf numFmtId="0" fontId="55" fillId="0" borderId="0" xfId="976" applyFont="1" applyFill="1" applyBorder="1" applyAlignment="1">
      <alignment horizontal="center" vertical="center"/>
    </xf>
    <xf numFmtId="0" fontId="5" fillId="0" borderId="25" xfId="976" applyFont="1" applyFill="1" applyBorder="1" applyAlignment="1">
      <alignment horizontal="center" vertical="top" wrapText="1"/>
    </xf>
    <xf numFmtId="0" fontId="43" fillId="61" borderId="0" xfId="976" applyFont="1" applyFill="1" applyBorder="1" applyAlignment="1">
      <alignment vertical="top" wrapText="1"/>
    </xf>
    <xf numFmtId="0" fontId="55" fillId="61" borderId="0" xfId="976" applyFont="1" applyFill="1" applyBorder="1" applyAlignment="1">
      <alignment horizontal="center" vertical="top" wrapText="1"/>
    </xf>
    <xf numFmtId="0" fontId="55" fillId="61" borderId="0" xfId="976" applyFont="1" applyFill="1" applyBorder="1" applyAlignment="1">
      <alignment vertical="top" wrapText="1"/>
    </xf>
    <xf numFmtId="0" fontId="55" fillId="0" borderId="0" xfId="976" applyFont="1" applyFill="1" applyBorder="1" applyAlignment="1">
      <alignment vertical="top" wrapText="1"/>
    </xf>
    <xf numFmtId="0" fontId="55" fillId="0" borderId="0" xfId="976" applyFont="1" applyFill="1" applyBorder="1" applyAlignment="1">
      <alignment horizontal="center" vertical="top" wrapText="1"/>
    </xf>
    <xf numFmtId="0" fontId="43" fillId="62" borderId="0" xfId="976" applyFont="1" applyFill="1" applyBorder="1" applyAlignment="1">
      <alignment vertical="top" wrapText="1"/>
    </xf>
    <xf numFmtId="0" fontId="55" fillId="62" borderId="0" xfId="976" applyFont="1" applyFill="1" applyBorder="1" applyAlignment="1">
      <alignment horizontal="center" vertical="top" wrapText="1"/>
    </xf>
    <xf numFmtId="0" fontId="55" fillId="62" borderId="0" xfId="976" applyFont="1" applyFill="1" applyBorder="1" applyAlignment="1">
      <alignment vertical="top" wrapText="1"/>
    </xf>
    <xf numFmtId="0" fontId="5" fillId="0" borderId="16" xfId="976" applyFont="1" applyFill="1" applyBorder="1" applyAlignment="1">
      <alignment horizontal="justify" vertical="top" wrapText="1"/>
    </xf>
    <xf numFmtId="0" fontId="37" fillId="63" borderId="0" xfId="976" applyFont="1" applyFill="1" applyBorder="1" applyAlignment="1">
      <alignment vertical="top" wrapText="1"/>
    </xf>
    <xf numFmtId="0" fontId="6" fillId="63" borderId="0" xfId="976" applyFont="1" applyFill="1" applyBorder="1" applyAlignment="1">
      <alignment horizontal="center" vertical="top" wrapText="1"/>
    </xf>
    <xf numFmtId="0" fontId="6" fillId="63" borderId="0" xfId="976" applyFont="1" applyFill="1" applyBorder="1" applyAlignment="1">
      <alignment vertical="top" wrapText="1"/>
    </xf>
    <xf numFmtId="0" fontId="6" fillId="0" borderId="0" xfId="976" applyFont="1" applyFill="1" applyBorder="1" applyAlignment="1">
      <alignment vertical="top" wrapText="1"/>
    </xf>
    <xf numFmtId="0" fontId="6" fillId="0" borderId="15" xfId="976" applyFont="1" applyFill="1" applyBorder="1" applyAlignment="1">
      <alignment vertical="top" wrapText="1"/>
    </xf>
    <xf numFmtId="0" fontId="25" fillId="0" borderId="0" xfId="976" applyFont="1" applyFill="1" applyBorder="1" applyAlignment="1">
      <alignment vertical="top"/>
    </xf>
    <xf numFmtId="0" fontId="55" fillId="65" borderId="0" xfId="976" applyFont="1" applyFill="1" applyBorder="1" applyAlignment="1">
      <alignment vertical="top" wrapText="1"/>
    </xf>
    <xf numFmtId="0" fontId="33" fillId="0" borderId="0" xfId="0" applyFont="1" applyAlignment="1">
      <alignment horizontal="center"/>
    </xf>
    <xf numFmtId="0" fontId="34" fillId="0" borderId="0" xfId="0" applyFont="1"/>
    <xf numFmtId="0" fontId="59" fillId="0" borderId="15" xfId="976" applyFont="1" applyFill="1" applyBorder="1" applyAlignment="1">
      <alignment vertical="top" wrapText="1"/>
    </xf>
    <xf numFmtId="0" fontId="59" fillId="0" borderId="15" xfId="976" applyFont="1" applyFill="1" applyBorder="1" applyAlignment="1">
      <alignment horizontal="center" vertical="top" wrapText="1"/>
    </xf>
    <xf numFmtId="0" fontId="53" fillId="64" borderId="0" xfId="0" applyFont="1" applyFill="1" applyAlignment="1"/>
    <xf numFmtId="0" fontId="59" fillId="61" borderId="0" xfId="976" applyFont="1" applyFill="1" applyBorder="1" applyAlignment="1">
      <alignment vertical="top" wrapText="1"/>
    </xf>
    <xf numFmtId="0" fontId="59" fillId="62" borderId="0" xfId="976" applyFont="1" applyFill="1" applyBorder="1" applyAlignment="1">
      <alignment vertical="top" wrapText="1"/>
    </xf>
    <xf numFmtId="0" fontId="24" fillId="63" borderId="0" xfId="976" applyFont="1" applyFill="1" applyBorder="1" applyAlignment="1">
      <alignment vertical="top" wrapText="1"/>
    </xf>
    <xf numFmtId="0" fontId="24" fillId="0" borderId="15" xfId="976" applyFont="1" applyFill="1" applyBorder="1" applyAlignment="1">
      <alignment vertical="top" wrapText="1"/>
    </xf>
    <xf numFmtId="0" fontId="60" fillId="0" borderId="0" xfId="0" applyFont="1"/>
    <xf numFmtId="0" fontId="24" fillId="53" borderId="0" xfId="2" applyFont="1" applyFill="1" applyBorder="1" applyAlignment="1">
      <alignment horizontal="center" vertical="center" wrapText="1"/>
    </xf>
    <xf numFmtId="9" fontId="24" fillId="53" borderId="0" xfId="307" applyFont="1" applyFill="1" applyBorder="1" applyAlignment="1">
      <alignment vertical="center" wrapText="1"/>
    </xf>
    <xf numFmtId="0" fontId="33" fillId="0" borderId="0" xfId="0" applyFont="1" applyAlignment="1">
      <alignment wrapText="1"/>
    </xf>
    <xf numFmtId="0" fontId="24" fillId="70" borderId="0" xfId="2" applyFont="1" applyFill="1" applyBorder="1" applyAlignment="1">
      <alignment horizontal="left" vertical="center" wrapText="1"/>
    </xf>
    <xf numFmtId="165" fontId="24" fillId="70" borderId="0" xfId="2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wrapText="1"/>
    </xf>
    <xf numFmtId="0" fontId="24" fillId="70" borderId="0" xfId="2" applyFont="1" applyFill="1" applyBorder="1" applyAlignment="1">
      <alignment vertical="center" wrapText="1"/>
    </xf>
    <xf numFmtId="0" fontId="33" fillId="0" borderId="17" xfId="0" applyFont="1" applyBorder="1" applyAlignment="1">
      <alignment wrapText="1"/>
    </xf>
    <xf numFmtId="0" fontId="33" fillId="0" borderId="17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6" fillId="53" borderId="0" xfId="2" applyFont="1" applyFill="1" applyBorder="1" applyAlignment="1">
      <alignment horizontal="right" vertical="center" wrapText="1"/>
    </xf>
    <xf numFmtId="2" fontId="24" fillId="53" borderId="0" xfId="274" applyNumberFormat="1" applyFont="1" applyFill="1" applyBorder="1" applyAlignment="1">
      <alignment horizontal="center" wrapText="1"/>
    </xf>
    <xf numFmtId="0" fontId="40" fillId="56" borderId="0" xfId="0" applyFont="1" applyFill="1" applyAlignment="1">
      <alignment vertical="center" wrapText="1"/>
    </xf>
    <xf numFmtId="0" fontId="40" fillId="56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70" borderId="0" xfId="0" applyFont="1" applyFill="1"/>
    <xf numFmtId="168" fontId="3" fillId="70" borderId="0" xfId="0" applyNumberFormat="1" applyFont="1" applyFill="1" applyAlignment="1">
      <alignment horizontal="right" indent="1"/>
    </xf>
    <xf numFmtId="168" fontId="6" fillId="70" borderId="0" xfId="0" applyNumberFormat="1" applyFont="1" applyFill="1" applyAlignment="1">
      <alignment horizontal="right" indent="1"/>
    </xf>
    <xf numFmtId="0" fontId="53" fillId="3" borderId="0" xfId="2" applyFont="1" applyFill="1" applyBorder="1" applyAlignment="1">
      <alignment horizontal="center"/>
    </xf>
    <xf numFmtId="0" fontId="24" fillId="3" borderId="0" xfId="2" applyFont="1" applyFill="1" applyBorder="1" applyAlignment="1">
      <alignment horizontal="center"/>
    </xf>
    <xf numFmtId="0" fontId="53" fillId="0" borderId="0" xfId="2" applyFont="1" applyFill="1" applyBorder="1" applyAlignment="1">
      <alignment horizontal="center"/>
    </xf>
    <xf numFmtId="0" fontId="53" fillId="3" borderId="0" xfId="3" applyNumberFormat="1" applyFont="1" applyFill="1" applyBorder="1" applyAlignment="1">
      <alignment horizontal="center" vertical="center" wrapText="1"/>
    </xf>
    <xf numFmtId="0" fontId="53" fillId="3" borderId="0" xfId="3" quotePrefix="1" applyNumberFormat="1" applyFont="1" applyFill="1" applyBorder="1" applyAlignment="1">
      <alignment horizontal="center" vertical="center" wrapText="1"/>
    </xf>
    <xf numFmtId="0" fontId="53" fillId="3" borderId="0" xfId="4" applyNumberFormat="1" applyFont="1" applyFill="1" applyBorder="1" applyAlignment="1">
      <alignment horizontal="center" vertical="center" wrapText="1"/>
    </xf>
    <xf numFmtId="0" fontId="53" fillId="0" borderId="0" xfId="4" applyNumberFormat="1" applyFont="1" applyFill="1" applyBorder="1" applyAlignment="1">
      <alignment horizontal="center" vertical="center" wrapText="1"/>
    </xf>
    <xf numFmtId="0" fontId="24" fillId="0" borderId="0" xfId="4" quotePrefix="1" applyNumberFormat="1" applyFont="1" applyFill="1" applyBorder="1" applyAlignment="1">
      <alignment vertical="center"/>
    </xf>
    <xf numFmtId="0" fontId="24" fillId="0" borderId="0" xfId="4" applyNumberFormat="1" applyFont="1" applyFill="1" applyBorder="1" applyAlignment="1">
      <alignment vertical="center"/>
    </xf>
    <xf numFmtId="0" fontId="24" fillId="0" borderId="0" xfId="5" applyNumberFormat="1" applyFont="1" applyFill="1" applyBorder="1" applyAlignment="1">
      <alignment vertical="center"/>
    </xf>
    <xf numFmtId="165" fontId="24" fillId="0" borderId="0" xfId="6" quotePrefix="1" applyNumberFormat="1" applyFont="1" applyFill="1" applyBorder="1" applyAlignment="1">
      <alignment horizontal="left" vertical="center" indent="1"/>
    </xf>
    <xf numFmtId="0" fontId="24" fillId="0" borderId="0" xfId="5" quotePrefix="1" applyNumberFormat="1" applyFont="1" applyFill="1" applyBorder="1">
      <alignment horizontal="left" vertical="center" indent="1"/>
    </xf>
    <xf numFmtId="3" fontId="24" fillId="0" borderId="0" xfId="7" applyNumberFormat="1" applyFont="1" applyFill="1" applyBorder="1">
      <alignment horizontal="right" vertical="center"/>
    </xf>
    <xf numFmtId="0" fontId="24" fillId="65" borderId="0" xfId="4" quotePrefix="1" applyNumberFormat="1" applyFont="1" applyFill="1" applyBorder="1" applyAlignment="1">
      <alignment vertical="center"/>
    </xf>
    <xf numFmtId="0" fontId="24" fillId="65" borderId="0" xfId="4" applyNumberFormat="1" applyFont="1" applyFill="1" applyBorder="1" applyAlignment="1">
      <alignment vertical="center"/>
    </xf>
    <xf numFmtId="0" fontId="24" fillId="65" borderId="0" xfId="5" applyNumberFormat="1" applyFont="1" applyFill="1" applyBorder="1" applyAlignment="1">
      <alignment vertical="center"/>
    </xf>
    <xf numFmtId="165" fontId="24" fillId="65" borderId="0" xfId="6" quotePrefix="1" applyNumberFormat="1" applyFont="1" applyFill="1" applyBorder="1" applyAlignment="1">
      <alignment horizontal="left" vertical="center" indent="1"/>
    </xf>
    <xf numFmtId="0" fontId="24" fillId="65" borderId="0" xfId="5" quotePrefix="1" applyNumberFormat="1" applyFont="1" applyFill="1" applyBorder="1">
      <alignment horizontal="left" vertical="center" indent="1"/>
    </xf>
    <xf numFmtId="3" fontId="24" fillId="65" borderId="0" xfId="8" applyNumberFormat="1" applyFont="1" applyFill="1" applyBorder="1">
      <alignment horizontal="right" vertical="center"/>
    </xf>
    <xf numFmtId="0" fontId="6" fillId="0" borderId="0" xfId="4" applyNumberFormat="1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61" fillId="0" borderId="0" xfId="0" applyFont="1"/>
    <xf numFmtId="0" fontId="62" fillId="0" borderId="0" xfId="0" applyFont="1"/>
    <xf numFmtId="0" fontId="40" fillId="61" borderId="0" xfId="0" applyFont="1" applyFill="1" applyBorder="1" applyAlignment="1">
      <alignment vertical="center" wrapText="1"/>
    </xf>
    <xf numFmtId="0" fontId="40" fillId="53" borderId="0" xfId="0" applyFont="1" applyFill="1" applyBorder="1" applyAlignment="1">
      <alignment horizontal="center" vertical="center" wrapText="1"/>
    </xf>
    <xf numFmtId="0" fontId="64" fillId="58" borderId="0" xfId="0" applyFont="1" applyFill="1" applyBorder="1" applyAlignment="1">
      <alignment horizontal="center" vertical="center" wrapText="1"/>
    </xf>
    <xf numFmtId="0" fontId="64" fillId="64" borderId="0" xfId="0" applyFont="1" applyFill="1" applyBorder="1" applyAlignment="1">
      <alignment horizontal="center" vertical="center" wrapText="1"/>
    </xf>
    <xf numFmtId="0" fontId="65" fillId="60" borderId="0" xfId="0" applyFont="1" applyFill="1" applyBorder="1" applyAlignment="1">
      <alignment horizontal="center" vertical="center" wrapText="1" readingOrder="1"/>
    </xf>
    <xf numFmtId="0" fontId="64" fillId="61" borderId="0" xfId="0" applyFont="1" applyFill="1" applyBorder="1" applyAlignment="1">
      <alignment horizontal="center" vertical="center" wrapText="1"/>
    </xf>
    <xf numFmtId="0" fontId="65" fillId="62" borderId="0" xfId="0" applyFont="1" applyFill="1" applyBorder="1" applyAlignment="1">
      <alignment horizontal="center" vertical="center" wrapText="1" readingOrder="1"/>
    </xf>
    <xf numFmtId="0" fontId="64" fillId="53" borderId="0" xfId="0" applyFont="1" applyFill="1" applyBorder="1" applyAlignment="1">
      <alignment horizontal="center" vertical="center" wrapText="1"/>
    </xf>
    <xf numFmtId="0" fontId="65" fillId="63" borderId="0" xfId="0" applyFont="1" applyFill="1" applyBorder="1" applyAlignment="1">
      <alignment horizontal="center" vertical="center" wrapText="1" readingOrder="1"/>
    </xf>
    <xf numFmtId="0" fontId="66" fillId="53" borderId="27" xfId="0" applyFont="1" applyFill="1" applyBorder="1" applyAlignment="1">
      <alignment horizontal="left" vertical="center" indent="1"/>
    </xf>
    <xf numFmtId="49" fontId="66" fillId="71" borderId="27" xfId="0" applyNumberFormat="1" applyFont="1" applyFill="1" applyBorder="1" applyAlignment="1">
      <alignment horizontal="center" vertical="center" wrapText="1"/>
    </xf>
    <xf numFmtId="49" fontId="66" fillId="54" borderId="28" xfId="0" applyNumberFormat="1" applyFont="1" applyFill="1" applyBorder="1" applyAlignment="1">
      <alignment horizontal="center" vertical="center" wrapText="1"/>
    </xf>
    <xf numFmtId="0" fontId="66" fillId="53" borderId="30" xfId="0" applyFont="1" applyFill="1" applyBorder="1" applyAlignment="1">
      <alignment horizontal="left" vertical="center" indent="1"/>
    </xf>
    <xf numFmtId="49" fontId="66" fillId="71" borderId="30" xfId="0" applyNumberFormat="1" applyFont="1" applyFill="1" applyBorder="1" applyAlignment="1">
      <alignment horizontal="center" vertical="center" wrapText="1"/>
    </xf>
    <xf numFmtId="49" fontId="66" fillId="54" borderId="31" xfId="0" applyNumberFormat="1" applyFont="1" applyFill="1" applyBorder="1" applyAlignment="1">
      <alignment horizontal="center" vertical="center" wrapText="1"/>
    </xf>
    <xf numFmtId="0" fontId="66" fillId="53" borderId="32" xfId="0" applyFont="1" applyFill="1" applyBorder="1" applyAlignment="1">
      <alignment horizontal="left" vertical="center" indent="1"/>
    </xf>
    <xf numFmtId="49" fontId="66" fillId="71" borderId="32" xfId="0" applyNumberFormat="1" applyFont="1" applyFill="1" applyBorder="1" applyAlignment="1">
      <alignment horizontal="center" vertical="center" wrapText="1"/>
    </xf>
    <xf numFmtId="49" fontId="66" fillId="54" borderId="33" xfId="0" applyNumberFormat="1" applyFont="1" applyFill="1" applyBorder="1" applyAlignment="1">
      <alignment horizontal="center" vertical="center" wrapText="1"/>
    </xf>
    <xf numFmtId="0" fontId="62" fillId="75" borderId="0" xfId="0" applyFont="1" applyFill="1" applyBorder="1" applyAlignment="1">
      <alignment vertical="center" textRotation="90"/>
    </xf>
    <xf numFmtId="0" fontId="66" fillId="75" borderId="0" xfId="0" applyFont="1" applyFill="1" applyBorder="1" applyAlignment="1">
      <alignment horizontal="left" vertical="center"/>
    </xf>
    <xf numFmtId="49" fontId="66" fillId="75" borderId="0" xfId="0" applyNumberFormat="1" applyFont="1" applyFill="1" applyBorder="1" applyAlignment="1">
      <alignment horizontal="center" vertical="center" wrapText="1"/>
    </xf>
    <xf numFmtId="0" fontId="33" fillId="75" borderId="0" xfId="0" applyFont="1" applyFill="1" applyBorder="1"/>
    <xf numFmtId="0" fontId="66" fillId="53" borderId="34" xfId="0" applyFont="1" applyFill="1" applyBorder="1" applyAlignment="1">
      <alignment horizontal="left" vertical="center" indent="1"/>
    </xf>
    <xf numFmtId="49" fontId="66" fillId="71" borderId="34" xfId="0" applyNumberFormat="1" applyFont="1" applyFill="1" applyBorder="1" applyAlignment="1">
      <alignment horizontal="center" vertical="center" wrapText="1"/>
    </xf>
    <xf numFmtId="49" fontId="66" fillId="54" borderId="35" xfId="0" applyNumberFormat="1" applyFont="1" applyFill="1" applyBorder="1" applyAlignment="1">
      <alignment horizontal="center" vertical="center" wrapText="1"/>
    </xf>
    <xf numFmtId="0" fontId="62" fillId="75" borderId="0" xfId="0" applyFont="1" applyFill="1" applyBorder="1" applyAlignment="1">
      <alignment vertical="center" textRotation="90" wrapText="1"/>
    </xf>
    <xf numFmtId="0" fontId="66" fillId="75" borderId="0" xfId="0" applyFont="1" applyFill="1" applyBorder="1" applyAlignment="1">
      <alignment horizontal="left" vertical="center" wrapText="1"/>
    </xf>
    <xf numFmtId="0" fontId="68" fillId="53" borderId="0" xfId="0" applyFont="1" applyFill="1" applyBorder="1"/>
    <xf numFmtId="0" fontId="69" fillId="53" borderId="0" xfId="0" applyFont="1" applyFill="1" applyBorder="1" applyAlignment="1">
      <alignment horizontal="center" vertical="center"/>
    </xf>
    <xf numFmtId="0" fontId="61" fillId="53" borderId="0" xfId="0" applyFont="1" applyFill="1"/>
    <xf numFmtId="0" fontId="70" fillId="53" borderId="0" xfId="0" applyFont="1" applyFill="1" applyBorder="1" applyAlignment="1">
      <alignment horizontal="center" vertical="center"/>
    </xf>
    <xf numFmtId="0" fontId="66" fillId="53" borderId="37" xfId="0" applyFont="1" applyFill="1" applyBorder="1" applyAlignment="1">
      <alignment horizontal="left" vertical="center" indent="1"/>
    </xf>
    <xf numFmtId="49" fontId="66" fillId="71" borderId="37" xfId="0" applyNumberFormat="1" applyFont="1" applyFill="1" applyBorder="1" applyAlignment="1">
      <alignment horizontal="center" vertical="center" wrapText="1"/>
    </xf>
    <xf numFmtId="49" fontId="66" fillId="54" borderId="38" xfId="0" applyNumberFormat="1" applyFont="1" applyFill="1" applyBorder="1" applyAlignment="1">
      <alignment horizontal="center" vertical="center" wrapText="1"/>
    </xf>
    <xf numFmtId="168" fontId="6" fillId="0" borderId="23" xfId="0" applyNumberFormat="1" applyFont="1" applyBorder="1" applyAlignment="1">
      <alignment horizontal="right" indent="1"/>
    </xf>
    <xf numFmtId="168" fontId="48" fillId="53" borderId="0" xfId="0" applyNumberFormat="1" applyFont="1" applyFill="1" applyAlignment="1">
      <alignment horizontal="right" indent="1"/>
    </xf>
    <xf numFmtId="168" fontId="49" fillId="53" borderId="0" xfId="0" applyNumberFormat="1" applyFont="1" applyFill="1" applyAlignment="1">
      <alignment horizontal="right" indent="1"/>
    </xf>
    <xf numFmtId="0" fontId="3" fillId="0" borderId="0" xfId="0" applyFont="1" applyBorder="1"/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/>
    <xf numFmtId="168" fontId="49" fillId="53" borderId="23" xfId="0" applyNumberFormat="1" applyFont="1" applyFill="1" applyBorder="1" applyAlignment="1">
      <alignment horizontal="right" indent="1"/>
    </xf>
    <xf numFmtId="168" fontId="3" fillId="0" borderId="0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center" vertical="center" wrapText="1"/>
    </xf>
    <xf numFmtId="0" fontId="3" fillId="54" borderId="0" xfId="0" applyFont="1" applyFill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19" xfId="0" applyBorder="1"/>
    <xf numFmtId="0" fontId="36" fillId="0" borderId="19" xfId="0" applyFont="1" applyBorder="1" applyAlignment="1">
      <alignment horizontal="left" vertical="center"/>
    </xf>
    <xf numFmtId="0" fontId="3" fillId="0" borderId="40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168" fontId="3" fillId="0" borderId="40" xfId="0" applyNumberFormat="1" applyFont="1" applyFill="1" applyBorder="1" applyAlignment="1">
      <alignment horizontal="center" vertical="center" wrapText="1"/>
    </xf>
    <xf numFmtId="168" fontId="47" fillId="0" borderId="40" xfId="0" applyNumberFormat="1" applyFont="1" applyFill="1" applyBorder="1" applyAlignment="1">
      <alignment horizontal="center" vertical="center" wrapText="1"/>
    </xf>
    <xf numFmtId="168" fontId="2" fillId="0" borderId="40" xfId="0" applyNumberFormat="1" applyFont="1" applyFill="1" applyBorder="1" applyAlignment="1">
      <alignment horizontal="center" vertical="center" wrapText="1"/>
    </xf>
    <xf numFmtId="168" fontId="49" fillId="0" borderId="40" xfId="0" applyNumberFormat="1" applyFont="1" applyFill="1" applyBorder="1" applyAlignment="1">
      <alignment horizontal="center" vertical="center" wrapText="1"/>
    </xf>
    <xf numFmtId="168" fontId="6" fillId="0" borderId="16" xfId="0" applyNumberFormat="1" applyFont="1" applyFill="1" applyBorder="1" applyAlignment="1">
      <alignment horizontal="right" indent="1"/>
    </xf>
    <xf numFmtId="168" fontId="24" fillId="0" borderId="16" xfId="0" applyNumberFormat="1" applyFont="1" applyFill="1" applyBorder="1" applyAlignment="1">
      <alignment horizontal="right" indent="1"/>
    </xf>
    <xf numFmtId="168" fontId="49" fillId="0" borderId="16" xfId="0" applyNumberFormat="1" applyFont="1" applyFill="1" applyBorder="1" applyAlignment="1">
      <alignment horizontal="right" indent="1"/>
    </xf>
    <xf numFmtId="168" fontId="6" fillId="0" borderId="0" xfId="0" applyNumberFormat="1" applyFont="1" applyFill="1" applyBorder="1" applyAlignment="1">
      <alignment horizontal="right" indent="1"/>
    </xf>
    <xf numFmtId="168" fontId="49" fillId="0" borderId="25" xfId="0" applyNumberFormat="1" applyFont="1" applyFill="1" applyBorder="1" applyAlignment="1">
      <alignment horizontal="right" indent="1"/>
    </xf>
    <xf numFmtId="168" fontId="48" fillId="0" borderId="25" xfId="0" applyNumberFormat="1" applyFont="1" applyFill="1" applyBorder="1" applyAlignment="1">
      <alignment horizontal="right" indent="1"/>
    </xf>
    <xf numFmtId="168" fontId="51" fillId="0" borderId="25" xfId="0" applyNumberFormat="1" applyFont="1" applyFill="1" applyBorder="1" applyAlignment="1">
      <alignment horizontal="right" indent="1"/>
    </xf>
    <xf numFmtId="0" fontId="37" fillId="64" borderId="18" xfId="0" applyFont="1" applyFill="1" applyBorder="1" applyAlignment="1">
      <alignment horizontal="center" vertical="center" wrapText="1"/>
    </xf>
    <xf numFmtId="168" fontId="6" fillId="0" borderId="25" xfId="0" applyNumberFormat="1" applyFont="1" applyFill="1" applyBorder="1" applyAlignment="1">
      <alignment horizontal="right" indent="1"/>
    </xf>
    <xf numFmtId="168" fontId="24" fillId="0" borderId="25" xfId="0" applyNumberFormat="1" applyFont="1" applyFill="1" applyBorder="1" applyAlignment="1">
      <alignment horizontal="right" indent="1"/>
    </xf>
    <xf numFmtId="168" fontId="47" fillId="0" borderId="25" xfId="0" applyNumberFormat="1" applyFont="1" applyFill="1" applyBorder="1" applyAlignment="1">
      <alignment horizontal="right" indent="1"/>
    </xf>
    <xf numFmtId="168" fontId="36" fillId="0" borderId="25" xfId="0" applyNumberFormat="1" applyFont="1" applyBorder="1" applyAlignment="1">
      <alignment horizontal="right" indent="1"/>
    </xf>
    <xf numFmtId="168" fontId="48" fillId="53" borderId="25" xfId="0" applyNumberFormat="1" applyFont="1" applyFill="1" applyBorder="1" applyAlignment="1">
      <alignment horizontal="right" indent="1"/>
    </xf>
    <xf numFmtId="168" fontId="49" fillId="53" borderId="25" xfId="0" applyNumberFormat="1" applyFont="1" applyFill="1" applyBorder="1" applyAlignment="1">
      <alignment horizontal="right" indent="1"/>
    </xf>
    <xf numFmtId="0" fontId="3" fillId="54" borderId="0" xfId="0" applyFont="1" applyFill="1" applyAlignment="1">
      <alignment horizontal="centerContinuous"/>
    </xf>
    <xf numFmtId="0" fontId="2" fillId="54" borderId="0" xfId="0" applyFont="1" applyFill="1" applyAlignment="1">
      <alignment horizontal="centerContinuous"/>
    </xf>
    <xf numFmtId="0" fontId="2" fillId="0" borderId="0" xfId="0" applyFont="1" applyAlignment="1"/>
    <xf numFmtId="0" fontId="2" fillId="0" borderId="0" xfId="0" applyFont="1" applyFill="1"/>
    <xf numFmtId="168" fontId="3" fillId="0" borderId="0" xfId="0" applyNumberFormat="1" applyFont="1" applyFill="1" applyAlignment="1">
      <alignment horizontal="right" indent="1"/>
    </xf>
    <xf numFmtId="0" fontId="36" fillId="0" borderId="0" xfId="0" applyFont="1" applyFill="1" applyAlignment="1"/>
    <xf numFmtId="0" fontId="2" fillId="0" borderId="0" xfId="0" applyFont="1" applyFill="1" applyAlignment="1">
      <alignment wrapText="1"/>
    </xf>
    <xf numFmtId="0" fontId="3" fillId="0" borderId="15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6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23" xfId="0" applyFont="1" applyFill="1" applyBorder="1"/>
    <xf numFmtId="168" fontId="6" fillId="0" borderId="23" xfId="0" applyNumberFormat="1" applyFont="1" applyFill="1" applyBorder="1" applyAlignment="1">
      <alignment horizontal="right" indent="1"/>
    </xf>
    <xf numFmtId="168" fontId="3" fillId="0" borderId="23" xfId="0" applyNumberFormat="1" applyFont="1" applyFill="1" applyBorder="1" applyAlignment="1">
      <alignment horizontal="right" indent="1"/>
    </xf>
    <xf numFmtId="0" fontId="2" fillId="53" borderId="0" xfId="0" applyFont="1" applyFill="1" applyAlignment="1">
      <alignment wrapText="1"/>
    </xf>
    <xf numFmtId="0" fontId="3" fillId="53" borderId="15" xfId="0" applyFont="1" applyFill="1" applyBorder="1" applyAlignment="1">
      <alignment horizontal="center" wrapText="1"/>
    </xf>
    <xf numFmtId="0" fontId="3" fillId="53" borderId="22" xfId="0" applyFont="1" applyFill="1" applyBorder="1" applyAlignment="1">
      <alignment horizontal="center" wrapText="1"/>
    </xf>
    <xf numFmtId="0" fontId="2" fillId="53" borderId="0" xfId="0" applyFont="1" applyFill="1" applyBorder="1" applyAlignment="1">
      <alignment horizontal="center" wrapText="1"/>
    </xf>
    <xf numFmtId="168" fontId="3" fillId="53" borderId="0" xfId="0" applyNumberFormat="1" applyFont="1" applyFill="1" applyAlignment="1">
      <alignment horizontal="right" indent="1"/>
    </xf>
    <xf numFmtId="168" fontId="2" fillId="53" borderId="0" xfId="0" applyNumberFormat="1" applyFont="1" applyFill="1" applyAlignment="1">
      <alignment horizontal="right" indent="1"/>
    </xf>
    <xf numFmtId="0" fontId="3" fillId="53" borderId="23" xfId="0" applyFont="1" applyFill="1" applyBorder="1"/>
    <xf numFmtId="168" fontId="6" fillId="53" borderId="23" xfId="0" applyNumberFormat="1" applyFont="1" applyFill="1" applyBorder="1" applyAlignment="1">
      <alignment horizontal="right" indent="1"/>
    </xf>
    <xf numFmtId="168" fontId="3" fillId="53" borderId="23" xfId="0" applyNumberFormat="1" applyFont="1" applyFill="1" applyBorder="1" applyAlignment="1">
      <alignment horizontal="right" indent="1"/>
    </xf>
    <xf numFmtId="0" fontId="36" fillId="0" borderId="0" xfId="0" applyFont="1" applyFill="1" applyBorder="1" applyAlignment="1">
      <alignment horizontal="center" wrapText="1"/>
    </xf>
    <xf numFmtId="49" fontId="66" fillId="71" borderId="42" xfId="0" applyNumberFormat="1" applyFont="1" applyFill="1" applyBorder="1" applyAlignment="1">
      <alignment horizontal="center" vertical="center" wrapText="1"/>
    </xf>
    <xf numFmtId="49" fontId="66" fillId="72" borderId="42" xfId="0" applyNumberFormat="1" applyFont="1" applyFill="1" applyBorder="1" applyAlignment="1">
      <alignment horizontal="center" vertical="center" wrapText="1"/>
    </xf>
    <xf numFmtId="49" fontId="66" fillId="65" borderId="42" xfId="0" applyNumberFormat="1" applyFont="1" applyFill="1" applyBorder="1" applyAlignment="1">
      <alignment horizontal="center" vertical="center" wrapText="1"/>
    </xf>
    <xf numFmtId="49" fontId="66" fillId="73" borderId="42" xfId="0" applyNumberFormat="1" applyFont="1" applyFill="1" applyBorder="1" applyAlignment="1">
      <alignment horizontal="center" vertical="center" wrapText="1"/>
    </xf>
    <xf numFmtId="49" fontId="66" fillId="74" borderId="42" xfId="0" applyNumberFormat="1" applyFont="1" applyFill="1" applyBorder="1" applyAlignment="1">
      <alignment horizontal="center" vertical="center" wrapText="1"/>
    </xf>
    <xf numFmtId="49" fontId="66" fillId="53" borderId="42" xfId="0" applyNumberFormat="1" applyFont="1" applyFill="1" applyBorder="1" applyAlignment="1">
      <alignment horizontal="center" vertical="center" wrapText="1"/>
    </xf>
    <xf numFmtId="49" fontId="66" fillId="54" borderId="42" xfId="0" applyNumberFormat="1" applyFont="1" applyFill="1" applyBorder="1" applyAlignment="1">
      <alignment horizontal="center" vertical="center" wrapText="1"/>
    </xf>
    <xf numFmtId="49" fontId="66" fillId="71" borderId="43" xfId="0" applyNumberFormat="1" applyFont="1" applyFill="1" applyBorder="1" applyAlignment="1">
      <alignment horizontal="center" vertical="center" wrapText="1"/>
    </xf>
    <xf numFmtId="49" fontId="66" fillId="72" borderId="43" xfId="0" applyNumberFormat="1" applyFont="1" applyFill="1" applyBorder="1" applyAlignment="1">
      <alignment horizontal="center" vertical="center" wrapText="1"/>
    </xf>
    <xf numFmtId="49" fontId="66" fillId="65" borderId="43" xfId="0" applyNumberFormat="1" applyFont="1" applyFill="1" applyBorder="1" applyAlignment="1">
      <alignment horizontal="center" vertical="center" wrapText="1"/>
    </xf>
    <xf numFmtId="49" fontId="66" fillId="73" borderId="43" xfId="0" applyNumberFormat="1" applyFont="1" applyFill="1" applyBorder="1" applyAlignment="1">
      <alignment horizontal="center" vertical="center" wrapText="1"/>
    </xf>
    <xf numFmtId="49" fontId="66" fillId="74" borderId="43" xfId="0" applyNumberFormat="1" applyFont="1" applyFill="1" applyBorder="1" applyAlignment="1">
      <alignment horizontal="center" vertical="center" wrapText="1"/>
    </xf>
    <xf numFmtId="49" fontId="66" fillId="53" borderId="43" xfId="0" applyNumberFormat="1" applyFont="1" applyFill="1" applyBorder="1" applyAlignment="1">
      <alignment horizontal="center" vertical="center" wrapText="1"/>
    </xf>
    <xf numFmtId="49" fontId="66" fillId="54" borderId="43" xfId="0" applyNumberFormat="1" applyFont="1" applyFill="1" applyBorder="1" applyAlignment="1">
      <alignment horizontal="center" vertical="center" wrapText="1"/>
    </xf>
    <xf numFmtId="49" fontId="71" fillId="71" borderId="43" xfId="0" applyNumberFormat="1" applyFont="1" applyFill="1" applyBorder="1" applyAlignment="1">
      <alignment horizontal="center" vertical="center" wrapText="1"/>
    </xf>
    <xf numFmtId="49" fontId="72" fillId="71" borderId="43" xfId="0" applyNumberFormat="1" applyFont="1" applyFill="1" applyBorder="1" applyAlignment="1">
      <alignment horizontal="center" vertical="center" wrapText="1"/>
    </xf>
    <xf numFmtId="49" fontId="66" fillId="71" borderId="44" xfId="0" applyNumberFormat="1" applyFont="1" applyFill="1" applyBorder="1" applyAlignment="1">
      <alignment horizontal="center" vertical="center" wrapText="1"/>
    </xf>
    <xf numFmtId="49" fontId="66" fillId="72" borderId="44" xfId="0" applyNumberFormat="1" applyFont="1" applyFill="1" applyBorder="1" applyAlignment="1">
      <alignment horizontal="center" vertical="center" wrapText="1"/>
    </xf>
    <xf numFmtId="49" fontId="66" fillId="65" borderId="44" xfId="0" applyNumberFormat="1" applyFont="1" applyFill="1" applyBorder="1" applyAlignment="1">
      <alignment horizontal="center" vertical="center" wrapText="1"/>
    </xf>
    <xf numFmtId="49" fontId="66" fillId="73" borderId="44" xfId="0" applyNumberFormat="1" applyFont="1" applyFill="1" applyBorder="1" applyAlignment="1">
      <alignment horizontal="center" vertical="center" wrapText="1"/>
    </xf>
    <xf numFmtId="49" fontId="66" fillId="74" borderId="44" xfId="0" applyNumberFormat="1" applyFont="1" applyFill="1" applyBorder="1" applyAlignment="1">
      <alignment horizontal="center" vertical="center" wrapText="1"/>
    </xf>
    <xf numFmtId="49" fontId="66" fillId="53" borderId="44" xfId="0" applyNumberFormat="1" applyFont="1" applyFill="1" applyBorder="1" applyAlignment="1">
      <alignment horizontal="center" vertical="center" wrapText="1"/>
    </xf>
    <xf numFmtId="49" fontId="66" fillId="54" borderId="44" xfId="0" applyNumberFormat="1" applyFont="1" applyFill="1" applyBorder="1" applyAlignment="1">
      <alignment horizontal="center" vertical="center" wrapText="1"/>
    </xf>
    <xf numFmtId="49" fontId="66" fillId="75" borderId="45" xfId="0" applyNumberFormat="1" applyFont="1" applyFill="1" applyBorder="1" applyAlignment="1">
      <alignment horizontal="center" vertical="center" wrapText="1"/>
    </xf>
    <xf numFmtId="49" fontId="66" fillId="71" borderId="46" xfId="0" applyNumberFormat="1" applyFont="1" applyFill="1" applyBorder="1" applyAlignment="1">
      <alignment horizontal="center" vertical="center" wrapText="1"/>
    </xf>
    <xf numFmtId="49" fontId="66" fillId="72" borderId="46" xfId="0" applyNumberFormat="1" applyFont="1" applyFill="1" applyBorder="1" applyAlignment="1">
      <alignment horizontal="center" vertical="center" wrapText="1"/>
    </xf>
    <xf numFmtId="49" fontId="66" fillId="65" borderId="46" xfId="0" applyNumberFormat="1" applyFont="1" applyFill="1" applyBorder="1" applyAlignment="1">
      <alignment horizontal="center" vertical="center" wrapText="1"/>
    </xf>
    <xf numFmtId="49" fontId="66" fillId="73" borderId="46" xfId="0" applyNumberFormat="1" applyFont="1" applyFill="1" applyBorder="1" applyAlignment="1">
      <alignment horizontal="center" vertical="center" wrapText="1"/>
    </xf>
    <xf numFmtId="49" fontId="66" fillId="74" borderId="46" xfId="0" applyNumberFormat="1" applyFont="1" applyFill="1" applyBorder="1" applyAlignment="1">
      <alignment horizontal="center" vertical="center" wrapText="1"/>
    </xf>
    <xf numFmtId="49" fontId="66" fillId="53" borderId="46" xfId="0" applyNumberFormat="1" applyFont="1" applyFill="1" applyBorder="1" applyAlignment="1">
      <alignment horizontal="center" vertical="center" wrapText="1"/>
    </xf>
    <xf numFmtId="49" fontId="66" fillId="54" borderId="46" xfId="0" applyNumberFormat="1" applyFont="1" applyFill="1" applyBorder="1" applyAlignment="1">
      <alignment horizontal="center" vertical="center" wrapText="1"/>
    </xf>
    <xf numFmtId="49" fontId="66" fillId="72" borderId="46" xfId="0" applyNumberFormat="1" applyFont="1" applyFill="1" applyBorder="1" applyAlignment="1">
      <alignment horizontal="center" vertical="center" wrapText="1" readingOrder="1"/>
    </xf>
    <xf numFmtId="49" fontId="66" fillId="72" borderId="43" xfId="0" applyNumberFormat="1" applyFont="1" applyFill="1" applyBorder="1" applyAlignment="1">
      <alignment horizontal="center" vertical="center" wrapText="1" readingOrder="1"/>
    </xf>
    <xf numFmtId="49" fontId="66" fillId="72" borderId="44" xfId="0" applyNumberFormat="1" applyFont="1" applyFill="1" applyBorder="1" applyAlignment="1">
      <alignment horizontal="center" vertical="center" wrapText="1" readingOrder="1"/>
    </xf>
    <xf numFmtId="49" fontId="66" fillId="65" borderId="43" xfId="0" applyNumberFormat="1" applyFont="1" applyFill="1" applyBorder="1" applyAlignment="1">
      <alignment horizontal="center" vertical="center" wrapText="1" readingOrder="1"/>
    </xf>
    <xf numFmtId="49" fontId="66" fillId="75" borderId="45" xfId="0" applyNumberFormat="1" applyFont="1" applyFill="1" applyBorder="1" applyAlignment="1">
      <alignment horizontal="center" vertical="center" wrapText="1" readingOrder="1"/>
    </xf>
    <xf numFmtId="49" fontId="66" fillId="65" borderId="46" xfId="0" applyNumberFormat="1" applyFont="1" applyFill="1" applyBorder="1" applyAlignment="1">
      <alignment horizontal="center" vertical="center" wrapText="1" readingOrder="1"/>
    </xf>
    <xf numFmtId="49" fontId="66" fillId="0" borderId="43" xfId="0" applyNumberFormat="1" applyFont="1" applyBorder="1" applyAlignment="1">
      <alignment horizontal="center" vertical="center" wrapText="1"/>
    </xf>
    <xf numFmtId="49" fontId="66" fillId="71" borderId="47" xfId="0" applyNumberFormat="1" applyFont="1" applyFill="1" applyBorder="1" applyAlignment="1">
      <alignment horizontal="center" vertical="center" wrapText="1"/>
    </xf>
    <xf numFmtId="49" fontId="66" fillId="72" borderId="47" xfId="0" applyNumberFormat="1" applyFont="1" applyFill="1" applyBorder="1" applyAlignment="1">
      <alignment horizontal="center" vertical="center" wrapText="1"/>
    </xf>
    <xf numFmtId="49" fontId="66" fillId="65" borderId="47" xfId="0" applyNumberFormat="1" applyFont="1" applyFill="1" applyBorder="1" applyAlignment="1">
      <alignment horizontal="center" vertical="center" wrapText="1"/>
    </xf>
    <xf numFmtId="49" fontId="66" fillId="73" borderId="47" xfId="0" applyNumberFormat="1" applyFont="1" applyFill="1" applyBorder="1" applyAlignment="1">
      <alignment horizontal="center" vertical="center" wrapText="1"/>
    </xf>
    <xf numFmtId="49" fontId="66" fillId="74" borderId="47" xfId="0" applyNumberFormat="1" applyFont="1" applyFill="1" applyBorder="1" applyAlignment="1">
      <alignment horizontal="center" vertical="center" wrapText="1"/>
    </xf>
    <xf numFmtId="49" fontId="66" fillId="53" borderId="47" xfId="0" applyNumberFormat="1" applyFont="1" applyFill="1" applyBorder="1" applyAlignment="1">
      <alignment horizontal="center" vertical="center" wrapText="1"/>
    </xf>
    <xf numFmtId="49" fontId="66" fillId="54" borderId="47" xfId="0" applyNumberFormat="1" applyFont="1" applyFill="1" applyBorder="1" applyAlignment="1">
      <alignment horizontal="center" vertical="center" wrapText="1"/>
    </xf>
    <xf numFmtId="168" fontId="24" fillId="0" borderId="0" xfId="0" applyNumberFormat="1" applyFont="1" applyFill="1" applyAlignment="1">
      <alignment horizontal="right" indent="1"/>
    </xf>
    <xf numFmtId="0" fontId="74" fillId="53" borderId="0" xfId="2" applyFont="1" applyFill="1" applyBorder="1" applyAlignment="1">
      <alignment vertical="center"/>
    </xf>
    <xf numFmtId="0" fontId="76" fillId="53" borderId="0" xfId="2" applyFont="1" applyFill="1" applyBorder="1" applyAlignment="1">
      <alignment vertical="center"/>
    </xf>
    <xf numFmtId="0" fontId="79" fillId="53" borderId="0" xfId="0" applyFont="1" applyFill="1" applyBorder="1" applyAlignment="1">
      <alignment horizontal="left" vertical="center"/>
    </xf>
    <xf numFmtId="0" fontId="80" fillId="0" borderId="0" xfId="0" applyFont="1" applyAlignment="1">
      <alignment vertical="top"/>
    </xf>
    <xf numFmtId="0" fontId="54" fillId="56" borderId="0" xfId="0" applyFont="1" applyFill="1" applyBorder="1" applyAlignment="1">
      <alignment vertical="center"/>
    </xf>
    <xf numFmtId="0" fontId="51" fillId="0" borderId="48" xfId="0" applyFont="1" applyBorder="1" applyAlignment="1">
      <alignment wrapText="1"/>
    </xf>
    <xf numFmtId="0" fontId="24" fillId="0" borderId="49" xfId="0" applyFont="1" applyBorder="1" applyAlignment="1">
      <alignment horizontal="center" wrapText="1" readingOrder="1"/>
    </xf>
    <xf numFmtId="0" fontId="24" fillId="0" borderId="48" xfId="0" applyFont="1" applyBorder="1" applyAlignment="1">
      <alignment horizontal="center" wrapText="1" readingOrder="1"/>
    </xf>
    <xf numFmtId="0" fontId="6" fillId="76" borderId="48" xfId="0" applyFont="1" applyFill="1" applyBorder="1" applyAlignment="1">
      <alignment horizontal="center" wrapText="1" readingOrder="1"/>
    </xf>
    <xf numFmtId="0" fontId="24" fillId="0" borderId="50" xfId="0" applyFont="1" applyBorder="1" applyAlignment="1">
      <alignment horizontal="left" vertical="center" wrapText="1" indent="1" readingOrder="1"/>
    </xf>
    <xf numFmtId="3" fontId="24" fillId="77" borderId="51" xfId="0" applyNumberFormat="1" applyFont="1" applyFill="1" applyBorder="1" applyAlignment="1">
      <alignment horizontal="center" wrapText="1" readingOrder="1"/>
    </xf>
    <xf numFmtId="3" fontId="24" fillId="77" borderId="52" xfId="0" applyNumberFormat="1" applyFont="1" applyFill="1" applyBorder="1" applyAlignment="1">
      <alignment horizontal="center" wrapText="1" readingOrder="1"/>
    </xf>
    <xf numFmtId="3" fontId="24" fillId="77" borderId="53" xfId="0" applyNumberFormat="1" applyFont="1" applyFill="1" applyBorder="1" applyAlignment="1">
      <alignment horizontal="center" wrapText="1" readingOrder="1"/>
    </xf>
    <xf numFmtId="3" fontId="24" fillId="0" borderId="50" xfId="0" applyNumberFormat="1" applyFont="1" applyBorder="1" applyAlignment="1">
      <alignment horizontal="center" wrapText="1" readingOrder="1"/>
    </xf>
    <xf numFmtId="3" fontId="6" fillId="77" borderId="50" xfId="0" applyNumberFormat="1" applyFont="1" applyFill="1" applyBorder="1" applyAlignment="1">
      <alignment horizontal="center" wrapText="1" readingOrder="1"/>
    </xf>
    <xf numFmtId="0" fontId="24" fillId="0" borderId="54" xfId="0" applyFont="1" applyBorder="1" applyAlignment="1">
      <alignment horizontal="left" vertical="center" wrapText="1" indent="1" readingOrder="1"/>
    </xf>
    <xf numFmtId="14" fontId="24" fillId="77" borderId="55" xfId="0" applyNumberFormat="1" applyFont="1" applyFill="1" applyBorder="1" applyAlignment="1">
      <alignment horizontal="center" wrapText="1" readingOrder="1"/>
    </xf>
    <xf numFmtId="14" fontId="24" fillId="77" borderId="56" xfId="0" applyNumberFormat="1" applyFont="1" applyFill="1" applyBorder="1" applyAlignment="1">
      <alignment horizontal="center" wrapText="1" readingOrder="1"/>
    </xf>
    <xf numFmtId="14" fontId="24" fillId="77" borderId="57" xfId="0" applyNumberFormat="1" applyFont="1" applyFill="1" applyBorder="1" applyAlignment="1">
      <alignment horizontal="center" wrapText="1" readingOrder="1"/>
    </xf>
    <xf numFmtId="14" fontId="24" fillId="0" borderId="54" xfId="0" applyNumberFormat="1" applyFont="1" applyBorder="1" applyAlignment="1">
      <alignment horizontal="center" wrapText="1" readingOrder="1"/>
    </xf>
    <xf numFmtId="0" fontId="24" fillId="77" borderId="54" xfId="0" applyFont="1" applyFill="1" applyBorder="1" applyAlignment="1">
      <alignment horizontal="center" vertical="center" wrapText="1"/>
    </xf>
    <xf numFmtId="9" fontId="24" fillId="77" borderId="55" xfId="0" applyNumberFormat="1" applyFont="1" applyFill="1" applyBorder="1" applyAlignment="1">
      <alignment horizontal="center" wrapText="1" readingOrder="1"/>
    </xf>
    <xf numFmtId="9" fontId="24" fillId="77" borderId="56" xfId="0" applyNumberFormat="1" applyFont="1" applyFill="1" applyBorder="1" applyAlignment="1">
      <alignment horizontal="center" wrapText="1" readingOrder="1"/>
    </xf>
    <xf numFmtId="10" fontId="24" fillId="77" borderId="56" xfId="0" applyNumberFormat="1" applyFont="1" applyFill="1" applyBorder="1" applyAlignment="1">
      <alignment horizontal="center" wrapText="1" readingOrder="1"/>
    </xf>
    <xf numFmtId="10" fontId="24" fillId="77" borderId="57" xfId="0" applyNumberFormat="1" applyFont="1" applyFill="1" applyBorder="1" applyAlignment="1">
      <alignment horizontal="center" wrapText="1" readingOrder="1"/>
    </xf>
    <xf numFmtId="9" fontId="24" fillId="0" borderId="54" xfId="0" applyNumberFormat="1" applyFont="1" applyBorder="1" applyAlignment="1">
      <alignment horizontal="center" wrapText="1" readingOrder="1"/>
    </xf>
    <xf numFmtId="10" fontId="24" fillId="0" borderId="54" xfId="0" applyNumberFormat="1" applyFont="1" applyBorder="1" applyAlignment="1">
      <alignment horizontal="center" wrapText="1" readingOrder="1"/>
    </xf>
    <xf numFmtId="0" fontId="54" fillId="56" borderId="21" xfId="0" applyFont="1" applyFill="1" applyBorder="1" applyAlignment="1">
      <alignment vertical="center" wrapText="1"/>
    </xf>
    <xf numFmtId="0" fontId="0" fillId="0" borderId="0" xfId="0" quotePrefix="1"/>
    <xf numFmtId="0" fontId="1" fillId="0" borderId="25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wrapText="1"/>
    </xf>
    <xf numFmtId="166" fontId="0" fillId="0" borderId="25" xfId="0" applyNumberFormat="1" applyBorder="1"/>
    <xf numFmtId="166" fontId="0" fillId="65" borderId="25" xfId="0" applyNumberFormat="1" applyFill="1" applyBorder="1"/>
    <xf numFmtId="0" fontId="1" fillId="0" borderId="25" xfId="0" applyFont="1" applyBorder="1" applyAlignment="1">
      <alignment horizontal="center" vertical="center" wrapText="1"/>
    </xf>
    <xf numFmtId="166" fontId="0" fillId="0" borderId="59" xfId="0" applyNumberFormat="1" applyBorder="1"/>
    <xf numFmtId="0" fontId="37" fillId="53" borderId="0" xfId="0" applyFont="1" applyFill="1" applyBorder="1" applyAlignment="1">
      <alignment horizontal="left" vertical="center" wrapText="1"/>
    </xf>
    <xf numFmtId="0" fontId="52" fillId="53" borderId="0" xfId="0" applyFont="1" applyFill="1"/>
    <xf numFmtId="0" fontId="2" fillId="71" borderId="0" xfId="0" quotePrefix="1" applyFont="1" applyFill="1" applyAlignment="1">
      <alignment vertical="center"/>
    </xf>
    <xf numFmtId="0" fontId="2" fillId="79" borderId="0" xfId="0" quotePrefix="1" applyFont="1" applyFill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1" fillId="0" borderId="59" xfId="0" applyFont="1" applyBorder="1" applyAlignment="1">
      <alignment horizontal="center" vertical="center"/>
    </xf>
    <xf numFmtId="169" fontId="0" fillId="0" borderId="25" xfId="0" applyNumberFormat="1" applyBorder="1" applyAlignment="1">
      <alignment horizontal="center" vertical="center"/>
    </xf>
    <xf numFmtId="166" fontId="0" fillId="65" borderId="25" xfId="0" applyNumberFormat="1" applyFill="1" applyBorder="1" applyAlignment="1">
      <alignment horizontal="center" vertical="center"/>
    </xf>
    <xf numFmtId="166" fontId="0" fillId="0" borderId="59" xfId="0" applyNumberFormat="1" applyBorder="1" applyAlignment="1">
      <alignment horizontal="center" vertical="center"/>
    </xf>
    <xf numFmtId="169" fontId="0" fillId="0" borderId="59" xfId="0" applyNumberFormat="1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0" fontId="0" fillId="80" borderId="0" xfId="0" applyFill="1"/>
    <xf numFmtId="0" fontId="85" fillId="0" borderId="0" xfId="0" applyFont="1"/>
    <xf numFmtId="0" fontId="87" fillId="0" borderId="0" xfId="0" applyFont="1"/>
    <xf numFmtId="0" fontId="88" fillId="70" borderId="61" xfId="977" applyFont="1" applyFill="1" applyBorder="1" applyAlignment="1" applyProtection="1">
      <alignment horizontal="left" vertical="center"/>
    </xf>
    <xf numFmtId="0" fontId="87" fillId="70" borderId="62" xfId="0" applyFont="1" applyFill="1" applyBorder="1" applyAlignment="1">
      <alignment horizontal="left" vertical="center" wrapText="1"/>
    </xf>
    <xf numFmtId="0" fontId="87" fillId="70" borderId="0" xfId="0" applyFont="1" applyFill="1" applyBorder="1" applyAlignment="1">
      <alignment horizontal="left" vertical="center" wrapText="1"/>
    </xf>
    <xf numFmtId="0" fontId="87" fillId="70" borderId="63" xfId="0" applyFont="1" applyFill="1" applyBorder="1" applyAlignment="1">
      <alignment horizontal="left" vertical="center" wrapText="1"/>
    </xf>
    <xf numFmtId="0" fontId="88" fillId="70" borderId="62" xfId="977" applyFont="1" applyFill="1" applyBorder="1" applyAlignment="1" applyProtection="1">
      <alignment horizontal="left" vertical="center"/>
    </xf>
    <xf numFmtId="0" fontId="88" fillId="70" borderId="63" xfId="977" applyFont="1" applyFill="1" applyBorder="1" applyAlignment="1" applyProtection="1">
      <alignment horizontal="left" vertical="center"/>
    </xf>
    <xf numFmtId="0" fontId="88" fillId="70" borderId="0" xfId="977" applyFont="1" applyFill="1" applyBorder="1" applyAlignment="1" applyProtection="1">
      <alignment horizontal="left" vertical="center"/>
    </xf>
    <xf numFmtId="0" fontId="62" fillId="53" borderId="29" xfId="0" applyFont="1" applyFill="1" applyBorder="1" applyAlignment="1">
      <alignment horizontal="center" vertical="center" textRotation="90"/>
    </xf>
    <xf numFmtId="0" fontId="62" fillId="53" borderId="36" xfId="0" applyFont="1" applyFill="1" applyBorder="1" applyAlignment="1">
      <alignment horizontal="center" vertical="center" textRotation="90"/>
    </xf>
    <xf numFmtId="0" fontId="54" fillId="56" borderId="0" xfId="0" applyFont="1" applyFill="1" applyBorder="1" applyAlignment="1">
      <alignment horizontal="center" vertical="center"/>
    </xf>
    <xf numFmtId="0" fontId="63" fillId="0" borderId="0" xfId="0" applyFont="1" applyAlignment="1">
      <alignment horizontal="left" vertical="center" wrapText="1"/>
    </xf>
    <xf numFmtId="0" fontId="63" fillId="0" borderId="15" xfId="0" applyFont="1" applyBorder="1" applyAlignment="1">
      <alignment horizontal="left" vertical="center" wrapText="1"/>
    </xf>
    <xf numFmtId="0" fontId="40" fillId="58" borderId="0" xfId="0" applyFont="1" applyFill="1" applyBorder="1" applyAlignment="1">
      <alignment horizontal="center" vertical="center" wrapText="1"/>
    </xf>
    <xf numFmtId="0" fontId="40" fillId="64" borderId="0" xfId="0" applyFont="1" applyFill="1" applyBorder="1" applyAlignment="1">
      <alignment horizontal="center" vertical="center" wrapText="1"/>
    </xf>
    <xf numFmtId="0" fontId="46" fillId="60" borderId="0" xfId="0" applyFont="1" applyFill="1" applyBorder="1" applyAlignment="1">
      <alignment horizontal="center" vertical="center" wrapText="1" readingOrder="1"/>
    </xf>
    <xf numFmtId="0" fontId="46" fillId="62" borderId="0" xfId="0" applyFont="1" applyFill="1" applyBorder="1" applyAlignment="1">
      <alignment horizontal="center" vertical="center" wrapText="1" readingOrder="1"/>
    </xf>
    <xf numFmtId="0" fontId="46" fillId="63" borderId="0" xfId="0" applyFont="1" applyFill="1" applyBorder="1" applyAlignment="1">
      <alignment horizontal="center" vertical="center" wrapText="1" readingOrder="1"/>
    </xf>
    <xf numFmtId="0" fontId="62" fillId="53" borderId="26" xfId="0" applyFont="1" applyFill="1" applyBorder="1" applyAlignment="1">
      <alignment horizontal="center" vertical="center" textRotation="90" wrapText="1"/>
    </xf>
    <xf numFmtId="0" fontId="62" fillId="53" borderId="29" xfId="0" applyFont="1" applyFill="1" applyBorder="1" applyAlignment="1">
      <alignment horizontal="center" vertical="center" textRotation="90" wrapText="1"/>
    </xf>
    <xf numFmtId="0" fontId="67" fillId="53" borderId="29" xfId="0" applyFont="1" applyFill="1" applyBorder="1" applyAlignment="1">
      <alignment horizontal="center" vertical="center" textRotation="90" wrapText="1"/>
    </xf>
    <xf numFmtId="0" fontId="53" fillId="3" borderId="0" xfId="2" applyFont="1" applyFill="1" applyBorder="1" applyAlignment="1">
      <alignment horizontal="center" vertical="center" wrapText="1"/>
    </xf>
    <xf numFmtId="0" fontId="41" fillId="62" borderId="0" xfId="2" applyFont="1" applyFill="1" applyBorder="1" applyAlignment="1">
      <alignment horizontal="left" vertical="center" wrapText="1"/>
    </xf>
    <xf numFmtId="0" fontId="41" fillId="58" borderId="0" xfId="2" applyFont="1" applyFill="1" applyBorder="1" applyAlignment="1">
      <alignment horizontal="left" vertical="center" wrapText="1"/>
    </xf>
    <xf numFmtId="0" fontId="41" fillId="64" borderId="0" xfId="2" applyFont="1" applyFill="1" applyBorder="1" applyAlignment="1">
      <alignment horizontal="left" vertical="center" wrapText="1"/>
    </xf>
    <xf numFmtId="0" fontId="41" fillId="61" borderId="0" xfId="2" applyFont="1" applyFill="1" applyBorder="1" applyAlignment="1">
      <alignment horizontal="left" vertical="center" wrapText="1"/>
    </xf>
    <xf numFmtId="0" fontId="54" fillId="56" borderId="20" xfId="2" applyFont="1" applyFill="1" applyBorder="1" applyAlignment="1">
      <alignment horizontal="center" vertical="center" wrapText="1"/>
    </xf>
    <xf numFmtId="0" fontId="41" fillId="59" borderId="0" xfId="2" applyFont="1" applyFill="1" applyBorder="1" applyAlignment="1">
      <alignment horizontal="left" vertical="center" wrapText="1"/>
    </xf>
    <xf numFmtId="0" fontId="36" fillId="53" borderId="0" xfId="0" applyFont="1" applyFill="1" applyAlignment="1">
      <alignment horizontal="left" vertical="center" wrapText="1"/>
    </xf>
    <xf numFmtId="0" fontId="40" fillId="56" borderId="0" xfId="0" applyFont="1" applyFill="1" applyAlignment="1">
      <alignment horizontal="center" vertical="center" wrapText="1"/>
    </xf>
    <xf numFmtId="0" fontId="3" fillId="54" borderId="0" xfId="0" applyFont="1" applyFill="1" applyAlignment="1">
      <alignment horizontal="left"/>
    </xf>
    <xf numFmtId="0" fontId="37" fillId="59" borderId="39" xfId="0" applyFont="1" applyFill="1" applyBorder="1" applyAlignment="1">
      <alignment horizontal="center" vertical="center" wrapText="1"/>
    </xf>
    <xf numFmtId="0" fontId="37" fillId="61" borderId="0" xfId="0" applyFont="1" applyFill="1" applyBorder="1" applyAlignment="1">
      <alignment horizontal="center" vertical="center" wrapText="1"/>
    </xf>
    <xf numFmtId="0" fontId="37" fillId="62" borderId="0" xfId="0" applyFont="1" applyFill="1" applyBorder="1" applyAlignment="1">
      <alignment horizontal="center" vertical="center" wrapText="1"/>
    </xf>
    <xf numFmtId="0" fontId="37" fillId="63" borderId="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64" borderId="26" xfId="0" applyFont="1" applyFill="1" applyBorder="1" applyAlignment="1">
      <alignment horizontal="center"/>
    </xf>
    <xf numFmtId="0" fontId="3" fillId="64" borderId="41" xfId="0" applyFont="1" applyFill="1" applyBorder="1" applyAlignment="1">
      <alignment horizontal="center"/>
    </xf>
    <xf numFmtId="0" fontId="3" fillId="64" borderId="16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57" borderId="29" xfId="0" applyFont="1" applyFill="1" applyBorder="1" applyAlignment="1">
      <alignment horizontal="center"/>
    </xf>
    <xf numFmtId="0" fontId="3" fillId="57" borderId="41" xfId="0" applyFont="1" applyFill="1" applyBorder="1" applyAlignment="1">
      <alignment horizontal="center"/>
    </xf>
    <xf numFmtId="0" fontId="3" fillId="57" borderId="16" xfId="0" applyFont="1" applyFill="1" applyBorder="1" applyAlignment="1">
      <alignment horizontal="center"/>
    </xf>
    <xf numFmtId="0" fontId="54" fillId="56" borderId="0" xfId="0" applyFont="1" applyFill="1" applyBorder="1" applyAlignment="1">
      <alignment horizontal="center" vertical="center" wrapText="1"/>
    </xf>
    <xf numFmtId="0" fontId="50" fillId="53" borderId="0" xfId="0" applyFont="1" applyFill="1" applyAlignment="1">
      <alignment horizontal="center"/>
    </xf>
    <xf numFmtId="0" fontId="54" fillId="56" borderId="21" xfId="0" applyFont="1" applyFill="1" applyBorder="1" applyAlignment="1">
      <alignment horizontal="center" vertical="center" wrapText="1"/>
    </xf>
    <xf numFmtId="0" fontId="43" fillId="60" borderId="0" xfId="976" applyFont="1" applyFill="1" applyBorder="1" applyAlignment="1">
      <alignment horizontal="left" vertical="center"/>
    </xf>
    <xf numFmtId="0" fontId="55" fillId="0" borderId="15" xfId="976" applyFont="1" applyFill="1" applyBorder="1" applyAlignment="1">
      <alignment horizontal="center" vertical="center"/>
    </xf>
    <xf numFmtId="0" fontId="55" fillId="0" borderId="15" xfId="976" applyFont="1" applyFill="1" applyBorder="1" applyAlignment="1">
      <alignment horizontal="center" vertical="center" wrapText="1"/>
    </xf>
    <xf numFmtId="0" fontId="55" fillId="0" borderId="15" xfId="976" applyFont="1" applyFill="1" applyBorder="1" applyAlignment="1">
      <alignment horizontal="center" vertical="top" wrapText="1"/>
    </xf>
    <xf numFmtId="0" fontId="43" fillId="64" borderId="0" xfId="976" applyFont="1" applyFill="1" applyBorder="1" applyAlignment="1">
      <alignment horizontal="left" vertical="center"/>
    </xf>
    <xf numFmtId="0" fontId="43" fillId="57" borderId="0" xfId="976" applyFont="1" applyFill="1" applyBorder="1" applyAlignment="1">
      <alignment horizontal="left" vertical="center"/>
    </xf>
    <xf numFmtId="0" fontId="83" fillId="78" borderId="14" xfId="0" applyFont="1" applyFill="1" applyBorder="1" applyAlignment="1">
      <alignment horizontal="center" vertical="center" wrapText="1"/>
    </xf>
    <xf numFmtId="0" fontId="83" fillId="78" borderId="18" xfId="0" applyFont="1" applyFill="1" applyBorder="1" applyAlignment="1">
      <alignment horizontal="center" vertical="center" wrapText="1"/>
    </xf>
    <xf numFmtId="0" fontId="83" fillId="78" borderId="58" xfId="0" applyFont="1" applyFill="1" applyBorder="1" applyAlignment="1">
      <alignment horizontal="center" vertical="center" wrapText="1"/>
    </xf>
    <xf numFmtId="0" fontId="83" fillId="61" borderId="60" xfId="0" applyFont="1" applyFill="1" applyBorder="1" applyAlignment="1">
      <alignment horizontal="center" vertical="center" wrapText="1"/>
    </xf>
    <xf numFmtId="0" fontId="83" fillId="61" borderId="18" xfId="0" applyFont="1" applyFill="1" applyBorder="1" applyAlignment="1">
      <alignment horizontal="center" vertical="center" wrapText="1"/>
    </xf>
    <xf numFmtId="0" fontId="83" fillId="61" borderId="58" xfId="0" applyFont="1" applyFill="1" applyBorder="1" applyAlignment="1">
      <alignment horizontal="center" vertical="center" wrapText="1"/>
    </xf>
    <xf numFmtId="0" fontId="40" fillId="56" borderId="0" xfId="0" applyFont="1" applyFill="1" applyBorder="1" applyAlignment="1">
      <alignment horizontal="center" vertical="center" wrapText="1"/>
    </xf>
    <xf numFmtId="0" fontId="37" fillId="56" borderId="0" xfId="0" applyFont="1" applyFill="1" applyBorder="1" applyAlignment="1">
      <alignment horizontal="left" vertical="center" wrapText="1"/>
    </xf>
    <xf numFmtId="0" fontId="52" fillId="0" borderId="0" xfId="0" applyFont="1"/>
  </cellXfs>
  <cellStyles count="978">
    <cellStyle name="Accent1 - 20%" xfId="9"/>
    <cellStyle name="Accent1 - 20% 2" xfId="10"/>
    <cellStyle name="Accent1 - 20% 3" xfId="11"/>
    <cellStyle name="Accent1 - 20% 4" xfId="12"/>
    <cellStyle name="Accent1 - 40%" xfId="13"/>
    <cellStyle name="Accent1 - 40% 2" xfId="14"/>
    <cellStyle name="Accent1 - 40% 3" xfId="15"/>
    <cellStyle name="Accent1 - 40% 4" xfId="16"/>
    <cellStyle name="Accent1 - 60%" xfId="17"/>
    <cellStyle name="Accent1 - 60% 2" xfId="18"/>
    <cellStyle name="Accent1 - 60% 3" xfId="19"/>
    <cellStyle name="Accent1 - 60% 4" xfId="20"/>
    <cellStyle name="Accent1 10" xfId="21"/>
    <cellStyle name="Accent1 11" xfId="22"/>
    <cellStyle name="Accent1 12" xfId="23"/>
    <cellStyle name="Accent1 13" xfId="24"/>
    <cellStyle name="Accent1 14" xfId="25"/>
    <cellStyle name="Accent1 15" xfId="26"/>
    <cellStyle name="Accent1 16" xfId="27"/>
    <cellStyle name="Accent1 17" xfId="28"/>
    <cellStyle name="Accent1 18" xfId="29"/>
    <cellStyle name="Accent1 19" xfId="30"/>
    <cellStyle name="Accent1 2" xfId="31"/>
    <cellStyle name="Accent1 20" xfId="32"/>
    <cellStyle name="Accent1 21" xfId="33"/>
    <cellStyle name="Accent1 22" xfId="34"/>
    <cellStyle name="Accent1 23" xfId="35"/>
    <cellStyle name="Accent1 3" xfId="36"/>
    <cellStyle name="Accent1 4" xfId="37"/>
    <cellStyle name="Accent1 5" xfId="38"/>
    <cellStyle name="Accent1 6" xfId="39"/>
    <cellStyle name="Accent1 7" xfId="40"/>
    <cellStyle name="Accent1 8" xfId="41"/>
    <cellStyle name="Accent1 9" xfId="42"/>
    <cellStyle name="Accent2 - 20%" xfId="43"/>
    <cellStyle name="Accent2 - 20% 2" xfId="44"/>
    <cellStyle name="Accent2 - 20% 3" xfId="45"/>
    <cellStyle name="Accent2 - 20% 4" xfId="46"/>
    <cellStyle name="Accent2 - 40%" xfId="47"/>
    <cellStyle name="Accent2 - 40% 2" xfId="48"/>
    <cellStyle name="Accent2 - 40% 3" xfId="49"/>
    <cellStyle name="Accent2 - 40% 4" xfId="50"/>
    <cellStyle name="Accent2 - 60%" xfId="51"/>
    <cellStyle name="Accent2 - 60% 2" xfId="52"/>
    <cellStyle name="Accent2 - 60% 3" xfId="53"/>
    <cellStyle name="Accent2 - 60% 4" xfId="54"/>
    <cellStyle name="Accent2 10" xfId="55"/>
    <cellStyle name="Accent2 11" xfId="56"/>
    <cellStyle name="Accent2 12" xfId="57"/>
    <cellStyle name="Accent2 13" xfId="58"/>
    <cellStyle name="Accent2 14" xfId="59"/>
    <cellStyle name="Accent2 15" xfId="60"/>
    <cellStyle name="Accent2 16" xfId="61"/>
    <cellStyle name="Accent2 17" xfId="62"/>
    <cellStyle name="Accent2 18" xfId="63"/>
    <cellStyle name="Accent2 19" xfId="64"/>
    <cellStyle name="Accent2 2" xfId="65"/>
    <cellStyle name="Accent2 20" xfId="66"/>
    <cellStyle name="Accent2 21" xfId="67"/>
    <cellStyle name="Accent2 22" xfId="68"/>
    <cellStyle name="Accent2 23" xfId="69"/>
    <cellStyle name="Accent2 3" xfId="70"/>
    <cellStyle name="Accent2 4" xfId="71"/>
    <cellStyle name="Accent2 5" xfId="72"/>
    <cellStyle name="Accent2 6" xfId="73"/>
    <cellStyle name="Accent2 7" xfId="74"/>
    <cellStyle name="Accent2 8" xfId="75"/>
    <cellStyle name="Accent2 9" xfId="76"/>
    <cellStyle name="Accent3 - 20%" xfId="77"/>
    <cellStyle name="Accent3 - 20% 2" xfId="78"/>
    <cellStyle name="Accent3 - 20% 3" xfId="79"/>
    <cellStyle name="Accent3 - 20% 4" xfId="80"/>
    <cellStyle name="Accent3 - 40%" xfId="81"/>
    <cellStyle name="Accent3 - 40% 2" xfId="82"/>
    <cellStyle name="Accent3 - 40% 3" xfId="83"/>
    <cellStyle name="Accent3 - 40% 4" xfId="84"/>
    <cellStyle name="Accent3 - 60%" xfId="85"/>
    <cellStyle name="Accent3 - 60% 2" xfId="86"/>
    <cellStyle name="Accent3 - 60% 3" xfId="87"/>
    <cellStyle name="Accent3 - 60% 4" xfId="88"/>
    <cellStyle name="Accent3 10" xfId="89"/>
    <cellStyle name="Accent3 11" xfId="90"/>
    <cellStyle name="Accent3 12" xfId="91"/>
    <cellStyle name="Accent3 13" xfId="92"/>
    <cellStyle name="Accent3 14" xfId="93"/>
    <cellStyle name="Accent3 15" xfId="94"/>
    <cellStyle name="Accent3 16" xfId="95"/>
    <cellStyle name="Accent3 17" xfId="96"/>
    <cellStyle name="Accent3 18" xfId="97"/>
    <cellStyle name="Accent3 19" xfId="98"/>
    <cellStyle name="Accent3 2" xfId="99"/>
    <cellStyle name="Accent3 20" xfId="100"/>
    <cellStyle name="Accent3 21" xfId="101"/>
    <cellStyle name="Accent3 22" xfId="102"/>
    <cellStyle name="Accent3 23" xfId="103"/>
    <cellStyle name="Accent3 3" xfId="104"/>
    <cellStyle name="Accent3 4" xfId="105"/>
    <cellStyle name="Accent3 5" xfId="106"/>
    <cellStyle name="Accent3 6" xfId="107"/>
    <cellStyle name="Accent3 7" xfId="108"/>
    <cellStyle name="Accent3 8" xfId="109"/>
    <cellStyle name="Accent3 9" xfId="110"/>
    <cellStyle name="Accent4 - 20%" xfId="111"/>
    <cellStyle name="Accent4 - 20% 2" xfId="112"/>
    <cellStyle name="Accent4 - 20% 3" xfId="113"/>
    <cellStyle name="Accent4 - 20% 4" xfId="114"/>
    <cellStyle name="Accent4 - 40%" xfId="115"/>
    <cellStyle name="Accent4 - 40% 2" xfId="116"/>
    <cellStyle name="Accent4 - 40% 3" xfId="117"/>
    <cellStyle name="Accent4 - 40% 4" xfId="118"/>
    <cellStyle name="Accent4 - 60%" xfId="119"/>
    <cellStyle name="Accent4 - 60% 2" xfId="120"/>
    <cellStyle name="Accent4 - 60% 3" xfId="121"/>
    <cellStyle name="Accent4 - 60% 4" xfId="122"/>
    <cellStyle name="Accent4 10" xfId="123"/>
    <cellStyle name="Accent4 11" xfId="124"/>
    <cellStyle name="Accent4 12" xfId="125"/>
    <cellStyle name="Accent4 13" xfId="126"/>
    <cellStyle name="Accent4 14" xfId="127"/>
    <cellStyle name="Accent4 15" xfId="128"/>
    <cellStyle name="Accent4 16" xfId="129"/>
    <cellStyle name="Accent4 17" xfId="130"/>
    <cellStyle name="Accent4 18" xfId="131"/>
    <cellStyle name="Accent4 19" xfId="132"/>
    <cellStyle name="Accent4 2" xfId="133"/>
    <cellStyle name="Accent4 20" xfId="134"/>
    <cellStyle name="Accent4 21" xfId="135"/>
    <cellStyle name="Accent4 22" xfId="136"/>
    <cellStyle name="Accent4 23" xfId="137"/>
    <cellStyle name="Accent4 3" xfId="138"/>
    <cellStyle name="Accent4 4" xfId="139"/>
    <cellStyle name="Accent4 5" xfId="140"/>
    <cellStyle name="Accent4 6" xfId="141"/>
    <cellStyle name="Accent4 7" xfId="142"/>
    <cellStyle name="Accent4 8" xfId="143"/>
    <cellStyle name="Accent4 9" xfId="144"/>
    <cellStyle name="Accent5 - 20%" xfId="145"/>
    <cellStyle name="Accent5 - 20% 2" xfId="146"/>
    <cellStyle name="Accent5 - 20% 3" xfId="147"/>
    <cellStyle name="Accent5 - 20% 4" xfId="148"/>
    <cellStyle name="Accent5 - 40%" xfId="149"/>
    <cellStyle name="Accent5 - 40% 2" xfId="150"/>
    <cellStyle name="Accent5 - 40% 3" xfId="151"/>
    <cellStyle name="Accent5 - 40% 4" xfId="152"/>
    <cellStyle name="Accent5 - 60%" xfId="153"/>
    <cellStyle name="Accent5 - 60% 2" xfId="154"/>
    <cellStyle name="Accent5 - 60% 3" xfId="155"/>
    <cellStyle name="Accent5 - 60% 4" xfId="156"/>
    <cellStyle name="Accent5 10" xfId="157"/>
    <cellStyle name="Accent5 11" xfId="158"/>
    <cellStyle name="Accent5 12" xfId="159"/>
    <cellStyle name="Accent5 13" xfId="160"/>
    <cellStyle name="Accent5 14" xfId="161"/>
    <cellStyle name="Accent5 15" xfId="162"/>
    <cellStyle name="Accent5 16" xfId="163"/>
    <cellStyle name="Accent5 17" xfId="164"/>
    <cellStyle name="Accent5 18" xfId="165"/>
    <cellStyle name="Accent5 19" xfId="166"/>
    <cellStyle name="Accent5 2" xfId="167"/>
    <cellStyle name="Accent5 20" xfId="168"/>
    <cellStyle name="Accent5 21" xfId="169"/>
    <cellStyle name="Accent5 22" xfId="170"/>
    <cellStyle name="Accent5 23" xfId="171"/>
    <cellStyle name="Accent5 3" xfId="172"/>
    <cellStyle name="Accent5 4" xfId="173"/>
    <cellStyle name="Accent5 5" xfId="174"/>
    <cellStyle name="Accent5 6" xfId="175"/>
    <cellStyle name="Accent5 7" xfId="176"/>
    <cellStyle name="Accent5 8" xfId="177"/>
    <cellStyle name="Accent5 9" xfId="178"/>
    <cellStyle name="Accent6 - 20%" xfId="179"/>
    <cellStyle name="Accent6 - 20% 2" xfId="180"/>
    <cellStyle name="Accent6 - 20% 3" xfId="181"/>
    <cellStyle name="Accent6 - 20% 4" xfId="182"/>
    <cellStyle name="Accent6 - 40%" xfId="183"/>
    <cellStyle name="Accent6 - 40% 2" xfId="184"/>
    <cellStyle name="Accent6 - 40% 3" xfId="185"/>
    <cellStyle name="Accent6 - 40% 4" xfId="186"/>
    <cellStyle name="Accent6 - 60%" xfId="187"/>
    <cellStyle name="Accent6 - 60% 2" xfId="188"/>
    <cellStyle name="Accent6 - 60% 3" xfId="189"/>
    <cellStyle name="Accent6 - 60% 4" xfId="190"/>
    <cellStyle name="Accent6 10" xfId="191"/>
    <cellStyle name="Accent6 11" xfId="192"/>
    <cellStyle name="Accent6 12" xfId="193"/>
    <cellStyle name="Accent6 13" xfId="194"/>
    <cellStyle name="Accent6 14" xfId="195"/>
    <cellStyle name="Accent6 15" xfId="196"/>
    <cellStyle name="Accent6 16" xfId="197"/>
    <cellStyle name="Accent6 17" xfId="198"/>
    <cellStyle name="Accent6 18" xfId="199"/>
    <cellStyle name="Accent6 19" xfId="200"/>
    <cellStyle name="Accent6 2" xfId="201"/>
    <cellStyle name="Accent6 20" xfId="202"/>
    <cellStyle name="Accent6 21" xfId="203"/>
    <cellStyle name="Accent6 22" xfId="204"/>
    <cellStyle name="Accent6 23" xfId="205"/>
    <cellStyle name="Accent6 3" xfId="206"/>
    <cellStyle name="Accent6 4" xfId="207"/>
    <cellStyle name="Accent6 5" xfId="208"/>
    <cellStyle name="Accent6 6" xfId="209"/>
    <cellStyle name="Accent6 7" xfId="210"/>
    <cellStyle name="Accent6 8" xfId="211"/>
    <cellStyle name="Accent6 9" xfId="212"/>
    <cellStyle name="Bad 2" xfId="213"/>
    <cellStyle name="Calculation 2" xfId="214"/>
    <cellStyle name="Calculation 2 2" xfId="215"/>
    <cellStyle name="Calculation 2 3" xfId="216"/>
    <cellStyle name="Calculation 2 4" xfId="217"/>
    <cellStyle name="Calculation 3" xfId="218"/>
    <cellStyle name="Calculation 3 2" xfId="219"/>
    <cellStyle name="Calculation 3 3" xfId="220"/>
    <cellStyle name="Calculation 3 4" xfId="221"/>
    <cellStyle name="Calculation 4" xfId="222"/>
    <cellStyle name="Calculation 4 2" xfId="223"/>
    <cellStyle name="Calculation 4 3" xfId="224"/>
    <cellStyle name="Calculation 5" xfId="225"/>
    <cellStyle name="Calculation 6" xfId="226"/>
    <cellStyle name="Calculation 7" xfId="227"/>
    <cellStyle name="Calculation 8" xfId="228"/>
    <cellStyle name="Check Cell 2" xfId="229"/>
    <cellStyle name="Comma 2" xfId="230"/>
    <cellStyle name="Comma 3" xfId="231"/>
    <cellStyle name="Comma 4" xfId="232"/>
    <cellStyle name="Currency 2" xfId="233"/>
    <cellStyle name="Currency 3" xfId="234"/>
    <cellStyle name="Emphasis 1" xfId="235"/>
    <cellStyle name="Emphasis 1 2" xfId="236"/>
    <cellStyle name="Emphasis 1 3" xfId="237"/>
    <cellStyle name="Emphasis 1 4" xfId="238"/>
    <cellStyle name="Emphasis 2" xfId="239"/>
    <cellStyle name="Emphasis 2 2" xfId="240"/>
    <cellStyle name="Emphasis 2 3" xfId="241"/>
    <cellStyle name="Emphasis 2 4" xfId="242"/>
    <cellStyle name="Emphasis 3" xfId="243"/>
    <cellStyle name="Emphasis 3 2" xfId="244"/>
    <cellStyle name="Emphasis 3 3" xfId="245"/>
    <cellStyle name="Emphasis 3 4" xfId="246"/>
    <cellStyle name="Good 2" xfId="247"/>
    <cellStyle name="Good 3" xfId="248"/>
    <cellStyle name="Heading 1 2" xfId="249"/>
    <cellStyle name="Heading 2 2" xfId="250"/>
    <cellStyle name="Heading 3 2" xfId="251"/>
    <cellStyle name="Heading 4 2" xfId="252"/>
    <cellStyle name="Input 2" xfId="253"/>
    <cellStyle name="Input 2 2" xfId="254"/>
    <cellStyle name="Input 2 3" xfId="255"/>
    <cellStyle name="Input 2 4" xfId="256"/>
    <cellStyle name="Input 3" xfId="257"/>
    <cellStyle name="Input 3 2" xfId="258"/>
    <cellStyle name="Input 3 3" xfId="259"/>
    <cellStyle name="Input 3 4" xfId="260"/>
    <cellStyle name="Input 4" xfId="261"/>
    <cellStyle name="Input 4 2" xfId="262"/>
    <cellStyle name="Input 4 3" xfId="263"/>
    <cellStyle name="Input 5" xfId="264"/>
    <cellStyle name="Input 6" xfId="265"/>
    <cellStyle name="Input 7" xfId="266"/>
    <cellStyle name="Input 8" xfId="267"/>
    <cellStyle name="Lien hypertexte" xfId="977" builtinId="8"/>
    <cellStyle name="Linked Cell 2" xfId="268"/>
    <cellStyle name="Milliers 2" xfId="269"/>
    <cellStyle name="Milliers 2 2" xfId="270"/>
    <cellStyle name="Neutral 2" xfId="271"/>
    <cellStyle name="Neutral 3" xfId="272"/>
    <cellStyle name="Normal" xfId="0" builtinId="0"/>
    <cellStyle name="Normal 2" xfId="2"/>
    <cellStyle name="Normal 3" xfId="273"/>
    <cellStyle name="Normal 4" xfId="274"/>
    <cellStyle name="Normal 5" xfId="275"/>
    <cellStyle name="Normal 6" xfId="276"/>
    <cellStyle name="Normal 6 2" xfId="277"/>
    <cellStyle name="Normal 7" xfId="278"/>
    <cellStyle name="Normal 8" xfId="279"/>
    <cellStyle name="Normal 9" xfId="280"/>
    <cellStyle name="Normal_Feuil1" xfId="976"/>
    <cellStyle name="Note 2" xfId="281"/>
    <cellStyle name="Note 2 2" xfId="282"/>
    <cellStyle name="Note 2 3" xfId="283"/>
    <cellStyle name="Note 2 4" xfId="284"/>
    <cellStyle name="Note 3" xfId="285"/>
    <cellStyle name="Note 3 2" xfId="286"/>
    <cellStyle name="Note 3 3" xfId="287"/>
    <cellStyle name="Note 3 4" xfId="288"/>
    <cellStyle name="Note 4" xfId="289"/>
    <cellStyle name="Note 4 2" xfId="290"/>
    <cellStyle name="Note 4 3" xfId="291"/>
    <cellStyle name="Note 5" xfId="292"/>
    <cellStyle name="Note 6" xfId="293"/>
    <cellStyle name="Note 7" xfId="294"/>
    <cellStyle name="Note 8" xfId="295"/>
    <cellStyle name="Output 2" xfId="296"/>
    <cellStyle name="Output 2 2" xfId="297"/>
    <cellStyle name="Output 2 3" xfId="298"/>
    <cellStyle name="Output 2 4" xfId="299"/>
    <cellStyle name="Output 3" xfId="300"/>
    <cellStyle name="Output 3 2" xfId="301"/>
    <cellStyle name="Output 3 3" xfId="302"/>
    <cellStyle name="Output 4" xfId="303"/>
    <cellStyle name="Output 5" xfId="304"/>
    <cellStyle name="Output 6" xfId="305"/>
    <cellStyle name="Percent 2" xfId="306"/>
    <cellStyle name="Percent 3" xfId="307"/>
    <cellStyle name="Percent 4" xfId="308"/>
    <cellStyle name="Percent 5" xfId="309"/>
    <cellStyle name="Pourcentage" xfId="1" builtinId="5"/>
    <cellStyle name="Pourcentage 2" xfId="6"/>
    <cellStyle name="SAPBEXaggData" xfId="310"/>
    <cellStyle name="SAPBEXaggData 10" xfId="311"/>
    <cellStyle name="SAPBEXaggData 2" xfId="312"/>
    <cellStyle name="SAPBEXaggData 2 2" xfId="313"/>
    <cellStyle name="SAPBEXaggData 2 3" xfId="314"/>
    <cellStyle name="SAPBEXaggData 2 4" xfId="315"/>
    <cellStyle name="SAPBEXaggData 3" xfId="316"/>
    <cellStyle name="SAPBEXaggData 3 2" xfId="317"/>
    <cellStyle name="SAPBEXaggData 3 3" xfId="318"/>
    <cellStyle name="SAPBEXaggData 3 4" xfId="319"/>
    <cellStyle name="SAPBEXaggData 4" xfId="320"/>
    <cellStyle name="SAPBEXaggData 4 2" xfId="321"/>
    <cellStyle name="SAPBEXaggData 4 3" xfId="322"/>
    <cellStyle name="SAPBEXaggData 5" xfId="323"/>
    <cellStyle name="SAPBEXaggData 5 2" xfId="324"/>
    <cellStyle name="SAPBEXaggData 5 3" xfId="325"/>
    <cellStyle name="SAPBEXaggData 6" xfId="326"/>
    <cellStyle name="SAPBEXaggData 7" xfId="327"/>
    <cellStyle name="SAPBEXaggData 8" xfId="328"/>
    <cellStyle name="SAPBEXaggData 9" xfId="329"/>
    <cellStyle name="SAPBEXaggDataEmph" xfId="330"/>
    <cellStyle name="SAPBEXaggDataEmph 2" xfId="331"/>
    <cellStyle name="SAPBEXaggDataEmph 2 2" xfId="332"/>
    <cellStyle name="SAPBEXaggDataEmph 2 3" xfId="333"/>
    <cellStyle name="SAPBEXaggDataEmph 2 4" xfId="334"/>
    <cellStyle name="SAPBEXaggDataEmph 3" xfId="335"/>
    <cellStyle name="SAPBEXaggDataEmph 3 2" xfId="336"/>
    <cellStyle name="SAPBEXaggDataEmph 3 3" xfId="337"/>
    <cellStyle name="SAPBEXaggDataEmph 4" xfId="338"/>
    <cellStyle name="SAPBEXaggDataEmph 5" xfId="339"/>
    <cellStyle name="SAPBEXaggDataEmph 6" xfId="340"/>
    <cellStyle name="SAPBEXaggDataEmph 7" xfId="341"/>
    <cellStyle name="SAPBEXaggItem" xfId="342"/>
    <cellStyle name="SAPBEXaggItem 10" xfId="343"/>
    <cellStyle name="SAPBEXaggItem 2" xfId="344"/>
    <cellStyle name="SAPBEXaggItem 2 2" xfId="345"/>
    <cellStyle name="SAPBEXaggItem 2 3" xfId="346"/>
    <cellStyle name="SAPBEXaggItem 2 4" xfId="347"/>
    <cellStyle name="SAPBEXaggItem 3" xfId="348"/>
    <cellStyle name="SAPBEXaggItem 3 2" xfId="349"/>
    <cellStyle name="SAPBEXaggItem 3 3" xfId="350"/>
    <cellStyle name="SAPBEXaggItem 3 4" xfId="351"/>
    <cellStyle name="SAPBEXaggItem 4" xfId="352"/>
    <cellStyle name="SAPBEXaggItem 4 2" xfId="353"/>
    <cellStyle name="SAPBEXaggItem 4 3" xfId="354"/>
    <cellStyle name="SAPBEXaggItem 5" xfId="355"/>
    <cellStyle name="SAPBEXaggItem 5 2" xfId="356"/>
    <cellStyle name="SAPBEXaggItem 5 3" xfId="357"/>
    <cellStyle name="SAPBEXaggItem 6" xfId="358"/>
    <cellStyle name="SAPBEXaggItem 7" xfId="359"/>
    <cellStyle name="SAPBEXaggItem 8" xfId="360"/>
    <cellStyle name="SAPBEXaggItem 9" xfId="361"/>
    <cellStyle name="SAPBEXaggItemX" xfId="362"/>
    <cellStyle name="SAPBEXaggItemX 2" xfId="363"/>
    <cellStyle name="SAPBEXaggItemX 2 2" xfId="364"/>
    <cellStyle name="SAPBEXaggItemX 2 3" xfId="365"/>
    <cellStyle name="SAPBEXaggItemX 2 4" xfId="366"/>
    <cellStyle name="SAPBEXaggItemX 3" xfId="367"/>
    <cellStyle name="SAPBEXaggItemX 3 2" xfId="368"/>
    <cellStyle name="SAPBEXaggItemX 3 3" xfId="369"/>
    <cellStyle name="SAPBEXaggItemX 4" xfId="370"/>
    <cellStyle name="SAPBEXaggItemX 4 2" xfId="371"/>
    <cellStyle name="SAPBEXaggItemX 4 3" xfId="372"/>
    <cellStyle name="SAPBEXaggItemX 5" xfId="373"/>
    <cellStyle name="SAPBEXaggItemX 6" xfId="374"/>
    <cellStyle name="SAPBEXaggItemX 7" xfId="375"/>
    <cellStyle name="SAPBEXaggItemX 8" xfId="376"/>
    <cellStyle name="SAPBEXchaText" xfId="3"/>
    <cellStyle name="SAPBEXchaText 10" xfId="377"/>
    <cellStyle name="SAPBEXchaText 2" xfId="378"/>
    <cellStyle name="SAPBEXchaText 2 2" xfId="379"/>
    <cellStyle name="SAPBEXchaText 2 3" xfId="380"/>
    <cellStyle name="SAPBEXchaText 2 4" xfId="381"/>
    <cellStyle name="SAPBEXchaText 3" xfId="382"/>
    <cellStyle name="SAPBEXchaText 3 2" xfId="383"/>
    <cellStyle name="SAPBEXchaText 3 3" xfId="384"/>
    <cellStyle name="SAPBEXchaText 3 4" xfId="385"/>
    <cellStyle name="SAPBEXchaText 4" xfId="386"/>
    <cellStyle name="SAPBEXchaText 4 2" xfId="387"/>
    <cellStyle name="SAPBEXchaText 4 3" xfId="388"/>
    <cellStyle name="SAPBEXchaText 5" xfId="389"/>
    <cellStyle name="SAPBEXchaText 5 2" xfId="390"/>
    <cellStyle name="SAPBEXchaText 5 3" xfId="391"/>
    <cellStyle name="SAPBEXchaText 6" xfId="392"/>
    <cellStyle name="SAPBEXchaText 7" xfId="393"/>
    <cellStyle name="SAPBEXchaText 8" xfId="394"/>
    <cellStyle name="SAPBEXchaText 9" xfId="395"/>
    <cellStyle name="SAPBEXexcBad7" xfId="396"/>
    <cellStyle name="SAPBEXexcBad7 10" xfId="397"/>
    <cellStyle name="SAPBEXexcBad7 2" xfId="398"/>
    <cellStyle name="SAPBEXexcBad7 2 2" xfId="399"/>
    <cellStyle name="SAPBEXexcBad7 2 3" xfId="400"/>
    <cellStyle name="SAPBEXexcBad7 2 4" xfId="401"/>
    <cellStyle name="SAPBEXexcBad7 3" xfId="402"/>
    <cellStyle name="SAPBEXexcBad7 3 2" xfId="403"/>
    <cellStyle name="SAPBEXexcBad7 3 3" xfId="404"/>
    <cellStyle name="SAPBEXexcBad7 3 4" xfId="405"/>
    <cellStyle name="SAPBEXexcBad7 4" xfId="406"/>
    <cellStyle name="SAPBEXexcBad7 4 2" xfId="407"/>
    <cellStyle name="SAPBEXexcBad7 4 3" xfId="408"/>
    <cellStyle name="SAPBEXexcBad7 5" xfId="409"/>
    <cellStyle name="SAPBEXexcBad7 5 2" xfId="410"/>
    <cellStyle name="SAPBEXexcBad7 5 3" xfId="411"/>
    <cellStyle name="SAPBEXexcBad7 6" xfId="412"/>
    <cellStyle name="SAPBEXexcBad7 7" xfId="413"/>
    <cellStyle name="SAPBEXexcBad7 8" xfId="414"/>
    <cellStyle name="SAPBEXexcBad7 9" xfId="415"/>
    <cellStyle name="SAPBEXexcBad8" xfId="416"/>
    <cellStyle name="SAPBEXexcBad8 10" xfId="417"/>
    <cellStyle name="SAPBEXexcBad8 2" xfId="418"/>
    <cellStyle name="SAPBEXexcBad8 2 2" xfId="419"/>
    <cellStyle name="SAPBEXexcBad8 2 3" xfId="420"/>
    <cellStyle name="SAPBEXexcBad8 2 4" xfId="421"/>
    <cellStyle name="SAPBEXexcBad8 3" xfId="422"/>
    <cellStyle name="SAPBEXexcBad8 3 2" xfId="423"/>
    <cellStyle name="SAPBEXexcBad8 3 3" xfId="424"/>
    <cellStyle name="SAPBEXexcBad8 3 4" xfId="425"/>
    <cellStyle name="SAPBEXexcBad8 4" xfId="426"/>
    <cellStyle name="SAPBEXexcBad8 4 2" xfId="427"/>
    <cellStyle name="SAPBEXexcBad8 4 3" xfId="428"/>
    <cellStyle name="SAPBEXexcBad8 5" xfId="429"/>
    <cellStyle name="SAPBEXexcBad8 5 2" xfId="430"/>
    <cellStyle name="SAPBEXexcBad8 5 3" xfId="431"/>
    <cellStyle name="SAPBEXexcBad8 6" xfId="432"/>
    <cellStyle name="SAPBEXexcBad8 7" xfId="433"/>
    <cellStyle name="SAPBEXexcBad8 8" xfId="434"/>
    <cellStyle name="SAPBEXexcBad8 9" xfId="435"/>
    <cellStyle name="SAPBEXexcBad9" xfId="436"/>
    <cellStyle name="SAPBEXexcBad9 2" xfId="437"/>
    <cellStyle name="SAPBEXexcBad9 2 2" xfId="438"/>
    <cellStyle name="SAPBEXexcBad9 2 3" xfId="439"/>
    <cellStyle name="SAPBEXexcBad9 2 4" xfId="440"/>
    <cellStyle name="SAPBEXexcBad9 3" xfId="441"/>
    <cellStyle name="SAPBEXexcBad9 3 2" xfId="442"/>
    <cellStyle name="SAPBEXexcBad9 3 3" xfId="443"/>
    <cellStyle name="SAPBEXexcBad9 4" xfId="444"/>
    <cellStyle name="SAPBEXexcBad9 4 2" xfId="445"/>
    <cellStyle name="SAPBEXexcBad9 4 3" xfId="446"/>
    <cellStyle name="SAPBEXexcBad9 5" xfId="447"/>
    <cellStyle name="SAPBEXexcBad9 6" xfId="448"/>
    <cellStyle name="SAPBEXexcBad9 7" xfId="449"/>
    <cellStyle name="SAPBEXexcBad9 8" xfId="450"/>
    <cellStyle name="SAPBEXexcCritical4" xfId="451"/>
    <cellStyle name="SAPBEXexcCritical4 10" xfId="452"/>
    <cellStyle name="SAPBEXexcCritical4 2" xfId="453"/>
    <cellStyle name="SAPBEXexcCritical4 2 2" xfId="454"/>
    <cellStyle name="SAPBEXexcCritical4 2 3" xfId="455"/>
    <cellStyle name="SAPBEXexcCritical4 2 4" xfId="456"/>
    <cellStyle name="SAPBEXexcCritical4 3" xfId="457"/>
    <cellStyle name="SAPBEXexcCritical4 3 2" xfId="458"/>
    <cellStyle name="SAPBEXexcCritical4 3 3" xfId="459"/>
    <cellStyle name="SAPBEXexcCritical4 3 4" xfId="460"/>
    <cellStyle name="SAPBEXexcCritical4 4" xfId="461"/>
    <cellStyle name="SAPBEXexcCritical4 4 2" xfId="462"/>
    <cellStyle name="SAPBEXexcCritical4 4 3" xfId="463"/>
    <cellStyle name="SAPBEXexcCritical4 5" xfId="464"/>
    <cellStyle name="SAPBEXexcCritical4 5 2" xfId="465"/>
    <cellStyle name="SAPBEXexcCritical4 5 3" xfId="466"/>
    <cellStyle name="SAPBEXexcCritical4 6" xfId="467"/>
    <cellStyle name="SAPBEXexcCritical4 7" xfId="468"/>
    <cellStyle name="SAPBEXexcCritical4 8" xfId="469"/>
    <cellStyle name="SAPBEXexcCritical4 9" xfId="470"/>
    <cellStyle name="SAPBEXexcCritical5" xfId="471"/>
    <cellStyle name="SAPBEXexcCritical5 10" xfId="472"/>
    <cellStyle name="SAPBEXexcCritical5 2" xfId="473"/>
    <cellStyle name="SAPBEXexcCritical5 2 2" xfId="474"/>
    <cellStyle name="SAPBEXexcCritical5 2 3" xfId="475"/>
    <cellStyle name="SAPBEXexcCritical5 2 4" xfId="476"/>
    <cellStyle name="SAPBEXexcCritical5 3" xfId="477"/>
    <cellStyle name="SAPBEXexcCritical5 3 2" xfId="478"/>
    <cellStyle name="SAPBEXexcCritical5 3 3" xfId="479"/>
    <cellStyle name="SAPBEXexcCritical5 3 4" xfId="480"/>
    <cellStyle name="SAPBEXexcCritical5 4" xfId="481"/>
    <cellStyle name="SAPBEXexcCritical5 4 2" xfId="482"/>
    <cellStyle name="SAPBEXexcCritical5 4 3" xfId="483"/>
    <cellStyle name="SAPBEXexcCritical5 5" xfId="484"/>
    <cellStyle name="SAPBEXexcCritical5 5 2" xfId="485"/>
    <cellStyle name="SAPBEXexcCritical5 5 3" xfId="486"/>
    <cellStyle name="SAPBEXexcCritical5 6" xfId="487"/>
    <cellStyle name="SAPBEXexcCritical5 7" xfId="488"/>
    <cellStyle name="SAPBEXexcCritical5 8" xfId="489"/>
    <cellStyle name="SAPBEXexcCritical5 9" xfId="490"/>
    <cellStyle name="SAPBEXexcCritical6" xfId="491"/>
    <cellStyle name="SAPBEXexcCritical6 10" xfId="492"/>
    <cellStyle name="SAPBEXexcCritical6 2" xfId="493"/>
    <cellStyle name="SAPBEXexcCritical6 2 2" xfId="494"/>
    <cellStyle name="SAPBEXexcCritical6 2 3" xfId="495"/>
    <cellStyle name="SAPBEXexcCritical6 2 4" xfId="496"/>
    <cellStyle name="SAPBEXexcCritical6 3" xfId="497"/>
    <cellStyle name="SAPBEXexcCritical6 3 2" xfId="498"/>
    <cellStyle name="SAPBEXexcCritical6 3 3" xfId="499"/>
    <cellStyle name="SAPBEXexcCritical6 3 4" xfId="500"/>
    <cellStyle name="SAPBEXexcCritical6 4" xfId="501"/>
    <cellStyle name="SAPBEXexcCritical6 4 2" xfId="502"/>
    <cellStyle name="SAPBEXexcCritical6 4 3" xfId="503"/>
    <cellStyle name="SAPBEXexcCritical6 5" xfId="504"/>
    <cellStyle name="SAPBEXexcCritical6 5 2" xfId="505"/>
    <cellStyle name="SAPBEXexcCritical6 5 3" xfId="506"/>
    <cellStyle name="SAPBEXexcCritical6 6" xfId="507"/>
    <cellStyle name="SAPBEXexcCritical6 7" xfId="508"/>
    <cellStyle name="SAPBEXexcCritical6 8" xfId="509"/>
    <cellStyle name="SAPBEXexcCritical6 9" xfId="510"/>
    <cellStyle name="SAPBEXexcGood1" xfId="511"/>
    <cellStyle name="SAPBEXexcGood1 10" xfId="512"/>
    <cellStyle name="SAPBEXexcGood1 2" xfId="513"/>
    <cellStyle name="SAPBEXexcGood1 2 2" xfId="514"/>
    <cellStyle name="SAPBEXexcGood1 2 3" xfId="515"/>
    <cellStyle name="SAPBEXexcGood1 2 4" xfId="516"/>
    <cellStyle name="SAPBEXexcGood1 3" xfId="517"/>
    <cellStyle name="SAPBEXexcGood1 3 2" xfId="518"/>
    <cellStyle name="SAPBEXexcGood1 3 3" xfId="519"/>
    <cellStyle name="SAPBEXexcGood1 3 4" xfId="520"/>
    <cellStyle name="SAPBEXexcGood1 4" xfId="521"/>
    <cellStyle name="SAPBEXexcGood1 4 2" xfId="522"/>
    <cellStyle name="SAPBEXexcGood1 4 3" xfId="523"/>
    <cellStyle name="SAPBEXexcGood1 5" xfId="524"/>
    <cellStyle name="SAPBEXexcGood1 5 2" xfId="525"/>
    <cellStyle name="SAPBEXexcGood1 5 3" xfId="526"/>
    <cellStyle name="SAPBEXexcGood1 6" xfId="527"/>
    <cellStyle name="SAPBEXexcGood1 7" xfId="528"/>
    <cellStyle name="SAPBEXexcGood1 8" xfId="529"/>
    <cellStyle name="SAPBEXexcGood1 9" xfId="530"/>
    <cellStyle name="SAPBEXexcGood2" xfId="531"/>
    <cellStyle name="SAPBEXexcGood2 10" xfId="532"/>
    <cellStyle name="SAPBEXexcGood2 2" xfId="533"/>
    <cellStyle name="SAPBEXexcGood2 2 2" xfId="534"/>
    <cellStyle name="SAPBEXexcGood2 2 3" xfId="535"/>
    <cellStyle name="SAPBEXexcGood2 2 4" xfId="536"/>
    <cellStyle name="SAPBEXexcGood2 3" xfId="537"/>
    <cellStyle name="SAPBEXexcGood2 3 2" xfId="538"/>
    <cellStyle name="SAPBEXexcGood2 3 3" xfId="539"/>
    <cellStyle name="SAPBEXexcGood2 3 4" xfId="540"/>
    <cellStyle name="SAPBEXexcGood2 4" xfId="541"/>
    <cellStyle name="SAPBEXexcGood2 4 2" xfId="542"/>
    <cellStyle name="SAPBEXexcGood2 4 3" xfId="543"/>
    <cellStyle name="SAPBEXexcGood2 5" xfId="544"/>
    <cellStyle name="SAPBEXexcGood2 5 2" xfId="545"/>
    <cellStyle name="SAPBEXexcGood2 5 3" xfId="546"/>
    <cellStyle name="SAPBEXexcGood2 6" xfId="547"/>
    <cellStyle name="SAPBEXexcGood2 7" xfId="548"/>
    <cellStyle name="SAPBEXexcGood2 8" xfId="549"/>
    <cellStyle name="SAPBEXexcGood2 9" xfId="550"/>
    <cellStyle name="SAPBEXexcGood3" xfId="551"/>
    <cellStyle name="SAPBEXexcGood3 10" xfId="552"/>
    <cellStyle name="SAPBEXexcGood3 2" xfId="553"/>
    <cellStyle name="SAPBEXexcGood3 2 2" xfId="554"/>
    <cellStyle name="SAPBEXexcGood3 2 3" xfId="555"/>
    <cellStyle name="SAPBEXexcGood3 2 4" xfId="556"/>
    <cellStyle name="SAPBEXexcGood3 3" xfId="557"/>
    <cellStyle name="SAPBEXexcGood3 3 2" xfId="558"/>
    <cellStyle name="SAPBEXexcGood3 3 3" xfId="559"/>
    <cellStyle name="SAPBEXexcGood3 3 4" xfId="560"/>
    <cellStyle name="SAPBEXexcGood3 4" xfId="561"/>
    <cellStyle name="SAPBEXexcGood3 4 2" xfId="562"/>
    <cellStyle name="SAPBEXexcGood3 4 3" xfId="563"/>
    <cellStyle name="SAPBEXexcGood3 5" xfId="564"/>
    <cellStyle name="SAPBEXexcGood3 5 2" xfId="565"/>
    <cellStyle name="SAPBEXexcGood3 5 3" xfId="566"/>
    <cellStyle name="SAPBEXexcGood3 6" xfId="567"/>
    <cellStyle name="SAPBEXexcGood3 7" xfId="568"/>
    <cellStyle name="SAPBEXexcGood3 8" xfId="569"/>
    <cellStyle name="SAPBEXexcGood3 9" xfId="570"/>
    <cellStyle name="SAPBEXfilterDrill" xfId="571"/>
    <cellStyle name="SAPBEXfilterDrill 2" xfId="572"/>
    <cellStyle name="SAPBEXfilterDrill 2 2" xfId="573"/>
    <cellStyle name="SAPBEXfilterDrill 2 3" xfId="574"/>
    <cellStyle name="SAPBEXfilterDrill 2 4" xfId="575"/>
    <cellStyle name="SAPBEXfilterDrill 3" xfId="576"/>
    <cellStyle name="SAPBEXfilterDrill 3 2" xfId="577"/>
    <cellStyle name="SAPBEXfilterDrill 3 3" xfId="578"/>
    <cellStyle name="SAPBEXfilterDrill 4" xfId="579"/>
    <cellStyle name="SAPBEXfilterDrill 4 2" xfId="580"/>
    <cellStyle name="SAPBEXfilterDrill 4 3" xfId="581"/>
    <cellStyle name="SAPBEXfilterDrill 5" xfId="582"/>
    <cellStyle name="SAPBEXfilterDrill 6" xfId="583"/>
    <cellStyle name="SAPBEXfilterDrill 7" xfId="584"/>
    <cellStyle name="SAPBEXfilterDrill 8" xfId="585"/>
    <cellStyle name="SAPBEXfilterItem" xfId="586"/>
    <cellStyle name="SAPBEXfilterItem 2" xfId="587"/>
    <cellStyle name="SAPBEXfilterItem 2 2" xfId="588"/>
    <cellStyle name="SAPBEXfilterItem 2 3" xfId="589"/>
    <cellStyle name="SAPBEXfilterItem 3" xfId="590"/>
    <cellStyle name="SAPBEXfilterItem 4" xfId="591"/>
    <cellStyle name="SAPBEXfilterItem 5" xfId="592"/>
    <cellStyle name="SAPBEXfilterText" xfId="593"/>
    <cellStyle name="SAPBEXfilterText 2" xfId="594"/>
    <cellStyle name="SAPBEXfilterText 2 2" xfId="595"/>
    <cellStyle name="SAPBEXfilterText 2 3" xfId="596"/>
    <cellStyle name="SAPBEXfilterText 3" xfId="597"/>
    <cellStyle name="SAPBEXfilterText 4" xfId="598"/>
    <cellStyle name="SAPBEXfilterText 5" xfId="599"/>
    <cellStyle name="SAPBEXformats" xfId="600"/>
    <cellStyle name="SAPBEXformats 10" xfId="601"/>
    <cellStyle name="SAPBEXformats 2" xfId="602"/>
    <cellStyle name="SAPBEXformats 2 2" xfId="603"/>
    <cellStyle name="SAPBEXformats 2 3" xfId="604"/>
    <cellStyle name="SAPBEXformats 2 4" xfId="605"/>
    <cellStyle name="SAPBEXformats 3" xfId="606"/>
    <cellStyle name="SAPBEXformats 3 2" xfId="607"/>
    <cellStyle name="SAPBEXformats 3 3" xfId="608"/>
    <cellStyle name="SAPBEXformats 3 4" xfId="609"/>
    <cellStyle name="SAPBEXformats 4" xfId="610"/>
    <cellStyle name="SAPBEXformats 4 2" xfId="611"/>
    <cellStyle name="SAPBEXformats 4 3" xfId="612"/>
    <cellStyle name="SAPBEXformats 5" xfId="613"/>
    <cellStyle name="SAPBEXformats 5 2" xfId="614"/>
    <cellStyle name="SAPBEXformats 5 3" xfId="615"/>
    <cellStyle name="SAPBEXformats 6" xfId="616"/>
    <cellStyle name="SAPBEXformats 7" xfId="617"/>
    <cellStyle name="SAPBEXformats 8" xfId="618"/>
    <cellStyle name="SAPBEXformats 9" xfId="619"/>
    <cellStyle name="SAPBEXheaderItem" xfId="620"/>
    <cellStyle name="SAPBEXheaderItem 2" xfId="621"/>
    <cellStyle name="SAPBEXheaderItem 2 2" xfId="622"/>
    <cellStyle name="SAPBEXheaderItem 2 3" xfId="623"/>
    <cellStyle name="SAPBEXheaderItem 2 4" xfId="624"/>
    <cellStyle name="SAPBEXheaderItem 3" xfId="625"/>
    <cellStyle name="SAPBEXheaderItem 3 2" xfId="626"/>
    <cellStyle name="SAPBEXheaderItem 3 3" xfId="627"/>
    <cellStyle name="SAPBEXheaderItem 4" xfId="628"/>
    <cellStyle name="SAPBEXheaderItem 4 2" xfId="629"/>
    <cellStyle name="SAPBEXheaderItem 4 3" xfId="630"/>
    <cellStyle name="SAPBEXheaderItem 5" xfId="631"/>
    <cellStyle name="SAPBEXheaderItem 6" xfId="632"/>
    <cellStyle name="SAPBEXheaderItem 7" xfId="633"/>
    <cellStyle name="SAPBEXheaderItem 8" xfId="634"/>
    <cellStyle name="SAPBEXheaderText" xfId="635"/>
    <cellStyle name="SAPBEXheaderText 2" xfId="636"/>
    <cellStyle name="SAPBEXheaderText 2 2" xfId="637"/>
    <cellStyle name="SAPBEXheaderText 2 3" xfId="638"/>
    <cellStyle name="SAPBEXheaderText 2 4" xfId="639"/>
    <cellStyle name="SAPBEXheaderText 3" xfId="640"/>
    <cellStyle name="SAPBEXheaderText 3 2" xfId="641"/>
    <cellStyle name="SAPBEXheaderText 3 3" xfId="642"/>
    <cellStyle name="SAPBEXheaderText 4" xfId="643"/>
    <cellStyle name="SAPBEXheaderText 4 2" xfId="644"/>
    <cellStyle name="SAPBEXheaderText 4 3" xfId="645"/>
    <cellStyle name="SAPBEXheaderText 5" xfId="646"/>
    <cellStyle name="SAPBEXheaderText 6" xfId="647"/>
    <cellStyle name="SAPBEXheaderText 7" xfId="648"/>
    <cellStyle name="SAPBEXheaderText 8" xfId="649"/>
    <cellStyle name="SAPBEXHLevel0" xfId="650"/>
    <cellStyle name="SAPBEXHLevel0 10" xfId="651"/>
    <cellStyle name="SAPBEXHLevel0 11" xfId="652"/>
    <cellStyle name="SAPBEXHLevel0 2" xfId="653"/>
    <cellStyle name="SAPBEXHLevel0 2 2" xfId="654"/>
    <cellStyle name="SAPBEXHLevel0 2 3" xfId="655"/>
    <cellStyle name="SAPBEXHLevel0 2 4" xfId="656"/>
    <cellStyle name="SAPBEXHLevel0 3" xfId="657"/>
    <cellStyle name="SAPBEXHLevel0 3 2" xfId="658"/>
    <cellStyle name="SAPBEXHLevel0 3 3" xfId="659"/>
    <cellStyle name="SAPBEXHLevel0 3 4" xfId="660"/>
    <cellStyle name="SAPBEXHLevel0 4" xfId="661"/>
    <cellStyle name="SAPBEXHLevel0 4 2" xfId="662"/>
    <cellStyle name="SAPBEXHLevel0 4 3" xfId="663"/>
    <cellStyle name="SAPBEXHLevel0 4 4" xfId="664"/>
    <cellStyle name="SAPBEXHLevel0 5" xfId="665"/>
    <cellStyle name="SAPBEXHLevel0 5 2" xfId="666"/>
    <cellStyle name="SAPBEXHLevel0 5 3" xfId="667"/>
    <cellStyle name="SAPBEXHLevel0 6" xfId="668"/>
    <cellStyle name="SAPBEXHLevel0 6 2" xfId="669"/>
    <cellStyle name="SAPBEXHLevel0 6 3" xfId="670"/>
    <cellStyle name="SAPBEXHLevel0 7" xfId="671"/>
    <cellStyle name="SAPBEXHLevel0 8" xfId="672"/>
    <cellStyle name="SAPBEXHLevel0 9" xfId="673"/>
    <cellStyle name="SAPBEXHLevel0X" xfId="674"/>
    <cellStyle name="SAPBEXHLevel0X 2" xfId="675"/>
    <cellStyle name="SAPBEXHLevel0X 2 2" xfId="676"/>
    <cellStyle name="SAPBEXHLevel0X 2 3" xfId="677"/>
    <cellStyle name="SAPBEXHLevel0X 3" xfId="678"/>
    <cellStyle name="SAPBEXHLevel0X 4" xfId="679"/>
    <cellStyle name="SAPBEXHLevel0X 5" xfId="680"/>
    <cellStyle name="SAPBEXHLevel1" xfId="681"/>
    <cellStyle name="SAPBEXHLevel1 10" xfId="682"/>
    <cellStyle name="SAPBEXHLevel1 11" xfId="683"/>
    <cellStyle name="SAPBEXHLevel1 2" xfId="684"/>
    <cellStyle name="SAPBEXHLevel1 2 2" xfId="685"/>
    <cellStyle name="SAPBEXHLevel1 2 3" xfId="686"/>
    <cellStyle name="SAPBEXHLevel1 2 4" xfId="687"/>
    <cellStyle name="SAPBEXHLevel1 3" xfId="688"/>
    <cellStyle name="SAPBEXHLevel1 3 2" xfId="689"/>
    <cellStyle name="SAPBEXHLevel1 3 3" xfId="690"/>
    <cellStyle name="SAPBEXHLevel1 3 4" xfId="691"/>
    <cellStyle name="SAPBEXHLevel1 4" xfId="692"/>
    <cellStyle name="SAPBEXHLevel1 4 2" xfId="693"/>
    <cellStyle name="SAPBEXHLevel1 4 3" xfId="694"/>
    <cellStyle name="SAPBEXHLevel1 4 4" xfId="695"/>
    <cellStyle name="SAPBEXHLevel1 5" xfId="696"/>
    <cellStyle name="SAPBEXHLevel1 5 2" xfId="697"/>
    <cellStyle name="SAPBEXHLevel1 5 3" xfId="698"/>
    <cellStyle name="SAPBEXHLevel1 6" xfId="699"/>
    <cellStyle name="SAPBEXHLevel1 6 2" xfId="700"/>
    <cellStyle name="SAPBEXHLevel1 6 3" xfId="701"/>
    <cellStyle name="SAPBEXHLevel1 7" xfId="702"/>
    <cellStyle name="SAPBEXHLevel1 8" xfId="703"/>
    <cellStyle name="SAPBEXHLevel1 9" xfId="704"/>
    <cellStyle name="SAPBEXHLevel1X" xfId="705"/>
    <cellStyle name="SAPBEXHLevel1X 2" xfId="706"/>
    <cellStyle name="SAPBEXHLevel1X 2 2" xfId="707"/>
    <cellStyle name="SAPBEXHLevel1X 2 3" xfId="708"/>
    <cellStyle name="SAPBEXHLevel1X 2 4" xfId="709"/>
    <cellStyle name="SAPBEXHLevel1X 3" xfId="710"/>
    <cellStyle name="SAPBEXHLevel1X 3 2" xfId="711"/>
    <cellStyle name="SAPBEXHLevel1X 3 3" xfId="712"/>
    <cellStyle name="SAPBEXHLevel1X 4" xfId="713"/>
    <cellStyle name="SAPBEXHLevel1X 4 2" xfId="714"/>
    <cellStyle name="SAPBEXHLevel1X 4 3" xfId="715"/>
    <cellStyle name="SAPBEXHLevel1X 5" xfId="716"/>
    <cellStyle name="SAPBEXHLevel1X 6" xfId="717"/>
    <cellStyle name="SAPBEXHLevel1X 7" xfId="718"/>
    <cellStyle name="SAPBEXHLevel1X 8" xfId="719"/>
    <cellStyle name="SAPBEXHLevel2" xfId="720"/>
    <cellStyle name="SAPBEXHLevel2 10" xfId="721"/>
    <cellStyle name="SAPBEXHLevel2 11" xfId="722"/>
    <cellStyle name="SAPBEXHLevel2 2" xfId="723"/>
    <cellStyle name="SAPBEXHLevel2 2 2" xfId="724"/>
    <cellStyle name="SAPBEXHLevel2 2 3" xfId="725"/>
    <cellStyle name="SAPBEXHLevel2 2 4" xfId="726"/>
    <cellStyle name="SAPBEXHLevel2 3" xfId="727"/>
    <cellStyle name="SAPBEXHLevel2 3 2" xfId="728"/>
    <cellStyle name="SAPBEXHLevel2 3 3" xfId="729"/>
    <cellStyle name="SAPBEXHLevel2 3 4" xfId="730"/>
    <cellStyle name="SAPBEXHLevel2 4" xfId="731"/>
    <cellStyle name="SAPBEXHLevel2 4 2" xfId="732"/>
    <cellStyle name="SAPBEXHLevel2 4 3" xfId="733"/>
    <cellStyle name="SAPBEXHLevel2 4 4" xfId="734"/>
    <cellStyle name="SAPBEXHLevel2 5" xfId="735"/>
    <cellStyle name="SAPBEXHLevel2 5 2" xfId="736"/>
    <cellStyle name="SAPBEXHLevel2 5 3" xfId="737"/>
    <cellStyle name="SAPBEXHLevel2 6" xfId="738"/>
    <cellStyle name="SAPBEXHLevel2 6 2" xfId="739"/>
    <cellStyle name="SAPBEXHLevel2 6 3" xfId="740"/>
    <cellStyle name="SAPBEXHLevel2 7" xfId="741"/>
    <cellStyle name="SAPBEXHLevel2 8" xfId="742"/>
    <cellStyle name="SAPBEXHLevel2 9" xfId="743"/>
    <cellStyle name="SAPBEXHLevel2X" xfId="744"/>
    <cellStyle name="SAPBEXHLevel2X 2" xfId="745"/>
    <cellStyle name="SAPBEXHLevel2X 2 2" xfId="746"/>
    <cellStyle name="SAPBEXHLevel2X 2 3" xfId="747"/>
    <cellStyle name="SAPBEXHLevel2X 2 4" xfId="748"/>
    <cellStyle name="SAPBEXHLevel2X 3" xfId="749"/>
    <cellStyle name="SAPBEXHLevel2X 3 2" xfId="750"/>
    <cellStyle name="SAPBEXHLevel2X 3 3" xfId="751"/>
    <cellStyle name="SAPBEXHLevel2X 4" xfId="752"/>
    <cellStyle name="SAPBEXHLevel2X 4 2" xfId="753"/>
    <cellStyle name="SAPBEXHLevel2X 4 3" xfId="754"/>
    <cellStyle name="SAPBEXHLevel2X 5" xfId="755"/>
    <cellStyle name="SAPBEXHLevel2X 6" xfId="756"/>
    <cellStyle name="SAPBEXHLevel2X 7" xfId="757"/>
    <cellStyle name="SAPBEXHLevel2X 8" xfId="758"/>
    <cellStyle name="SAPBEXHLevel3" xfId="759"/>
    <cellStyle name="SAPBEXHLevel3 10" xfId="760"/>
    <cellStyle name="SAPBEXHLevel3 11" xfId="761"/>
    <cellStyle name="SAPBEXHLevel3 2" xfId="762"/>
    <cellStyle name="SAPBEXHLevel3 2 2" xfId="763"/>
    <cellStyle name="SAPBEXHLevel3 2 3" xfId="764"/>
    <cellStyle name="SAPBEXHLevel3 2 4" xfId="765"/>
    <cellStyle name="SAPBEXHLevel3 3" xfId="766"/>
    <cellStyle name="SAPBEXHLevel3 3 2" xfId="767"/>
    <cellStyle name="SAPBEXHLevel3 3 3" xfId="768"/>
    <cellStyle name="SAPBEXHLevel3 3 4" xfId="769"/>
    <cellStyle name="SAPBEXHLevel3 4" xfId="770"/>
    <cellStyle name="SAPBEXHLevel3 4 2" xfId="771"/>
    <cellStyle name="SAPBEXHLevel3 4 3" xfId="772"/>
    <cellStyle name="SAPBEXHLevel3 4 4" xfId="773"/>
    <cellStyle name="SAPBEXHLevel3 5" xfId="774"/>
    <cellStyle name="SAPBEXHLevel3 5 2" xfId="775"/>
    <cellStyle name="SAPBEXHLevel3 5 3" xfId="776"/>
    <cellStyle name="SAPBEXHLevel3 6" xfId="777"/>
    <cellStyle name="SAPBEXHLevel3 6 2" xfId="778"/>
    <cellStyle name="SAPBEXHLevel3 6 3" xfId="779"/>
    <cellStyle name="SAPBEXHLevel3 7" xfId="780"/>
    <cellStyle name="SAPBEXHLevel3 8" xfId="781"/>
    <cellStyle name="SAPBEXHLevel3 9" xfId="782"/>
    <cellStyle name="SAPBEXHLevel3X" xfId="783"/>
    <cellStyle name="SAPBEXHLevel3X 2" xfId="784"/>
    <cellStyle name="SAPBEXHLevel3X 2 2" xfId="785"/>
    <cellStyle name="SAPBEXHLevel3X 2 3" xfId="786"/>
    <cellStyle name="SAPBEXHLevel3X 2 4" xfId="787"/>
    <cellStyle name="SAPBEXHLevel3X 3" xfId="788"/>
    <cellStyle name="SAPBEXHLevel3X 3 2" xfId="789"/>
    <cellStyle name="SAPBEXHLevel3X 3 3" xfId="790"/>
    <cellStyle name="SAPBEXHLevel3X 4" xfId="791"/>
    <cellStyle name="SAPBEXHLevel3X 4 2" xfId="792"/>
    <cellStyle name="SAPBEXHLevel3X 4 3" xfId="793"/>
    <cellStyle name="SAPBEXHLevel3X 5" xfId="794"/>
    <cellStyle name="SAPBEXHLevel3X 6" xfId="795"/>
    <cellStyle name="SAPBEXHLevel3X 7" xfId="796"/>
    <cellStyle name="SAPBEXHLevel3X 8" xfId="797"/>
    <cellStyle name="SAPBEXinputData" xfId="798"/>
    <cellStyle name="SAPBEXinputData 2" xfId="799"/>
    <cellStyle name="SAPBEXinputData 2 2" xfId="800"/>
    <cellStyle name="SAPBEXinputData 2 2 2" xfId="801"/>
    <cellStyle name="SAPBEXinputData 2 3" xfId="802"/>
    <cellStyle name="SAPBEXinputData 3" xfId="803"/>
    <cellStyle name="SAPBEXinputData 3 2" xfId="804"/>
    <cellStyle name="SAPBEXinputData 4" xfId="805"/>
    <cellStyle name="SAPBEXinputData 4 2" xfId="806"/>
    <cellStyle name="SAPBEXinputData 5" xfId="807"/>
    <cellStyle name="SAPBEXinputData 6" xfId="808"/>
    <cellStyle name="SAPBEXItemHeader" xfId="809"/>
    <cellStyle name="SAPBEXItemHeader 2" xfId="810"/>
    <cellStyle name="SAPBEXItemHeader 2 2" xfId="811"/>
    <cellStyle name="SAPBEXItemHeader 2 3" xfId="812"/>
    <cellStyle name="SAPBEXItemHeader 3" xfId="813"/>
    <cellStyle name="SAPBEXItemHeader 4" xfId="814"/>
    <cellStyle name="SAPBEXItemHeader 5" xfId="815"/>
    <cellStyle name="SAPBEXresData" xfId="816"/>
    <cellStyle name="SAPBEXresData 2" xfId="817"/>
    <cellStyle name="SAPBEXresData 2 2" xfId="818"/>
    <cellStyle name="SAPBEXresData 2 3" xfId="819"/>
    <cellStyle name="SAPBEXresData 3" xfId="820"/>
    <cellStyle name="SAPBEXresData 4" xfId="821"/>
    <cellStyle name="SAPBEXresData 5" xfId="822"/>
    <cellStyle name="SAPBEXresDataEmph" xfId="823"/>
    <cellStyle name="SAPBEXresDataEmph 2" xfId="824"/>
    <cellStyle name="SAPBEXresDataEmph 2 2" xfId="825"/>
    <cellStyle name="SAPBEXresDataEmph 2 3" xfId="826"/>
    <cellStyle name="SAPBEXresDataEmph 2 4" xfId="827"/>
    <cellStyle name="SAPBEXresDataEmph 3" xfId="828"/>
    <cellStyle name="SAPBEXresDataEmph 3 2" xfId="829"/>
    <cellStyle name="SAPBEXresDataEmph 3 3" xfId="830"/>
    <cellStyle name="SAPBEXresDataEmph 4" xfId="831"/>
    <cellStyle name="SAPBEXresDataEmph 5" xfId="832"/>
    <cellStyle name="SAPBEXresDataEmph 6" xfId="833"/>
    <cellStyle name="SAPBEXresItem" xfId="834"/>
    <cellStyle name="SAPBEXresItem 2" xfId="835"/>
    <cellStyle name="SAPBEXresItem 2 2" xfId="836"/>
    <cellStyle name="SAPBEXresItem 2 3" xfId="837"/>
    <cellStyle name="SAPBEXresItem 3" xfId="838"/>
    <cellStyle name="SAPBEXresItem 4" xfId="839"/>
    <cellStyle name="SAPBEXresItem 5" xfId="840"/>
    <cellStyle name="SAPBEXresItemX" xfId="841"/>
    <cellStyle name="SAPBEXresItemX 2" xfId="842"/>
    <cellStyle name="SAPBEXresItemX 2 2" xfId="843"/>
    <cellStyle name="SAPBEXresItemX 2 3" xfId="844"/>
    <cellStyle name="SAPBEXresItemX 2 4" xfId="845"/>
    <cellStyle name="SAPBEXresItemX 3" xfId="846"/>
    <cellStyle name="SAPBEXresItemX 3 2" xfId="847"/>
    <cellStyle name="SAPBEXresItemX 3 3" xfId="848"/>
    <cellStyle name="SAPBEXresItemX 4" xfId="849"/>
    <cellStyle name="SAPBEXresItemX 4 2" xfId="850"/>
    <cellStyle name="SAPBEXresItemX 4 3" xfId="851"/>
    <cellStyle name="SAPBEXresItemX 5" xfId="852"/>
    <cellStyle name="SAPBEXresItemX 6" xfId="853"/>
    <cellStyle name="SAPBEXresItemX 7" xfId="854"/>
    <cellStyle name="SAPBEXresItemX 8" xfId="855"/>
    <cellStyle name="SAPBEXstdData" xfId="7"/>
    <cellStyle name="SAPBEXstdData 10" xfId="8"/>
    <cellStyle name="SAPBEXstdData 2" xfId="856"/>
    <cellStyle name="SAPBEXstdData 2 2" xfId="857"/>
    <cellStyle name="SAPBEXstdData 2 3" xfId="858"/>
    <cellStyle name="SAPBEXstdData 2 4" xfId="859"/>
    <cellStyle name="SAPBEXstdData 3" xfId="860"/>
    <cellStyle name="SAPBEXstdData 3 2" xfId="861"/>
    <cellStyle name="SAPBEXstdData 3 3" xfId="862"/>
    <cellStyle name="SAPBEXstdData 3 4" xfId="863"/>
    <cellStyle name="SAPBEXstdData 4" xfId="864"/>
    <cellStyle name="SAPBEXstdData 4 2" xfId="865"/>
    <cellStyle name="SAPBEXstdData 4 3" xfId="866"/>
    <cellStyle name="SAPBEXstdData 5" xfId="867"/>
    <cellStyle name="SAPBEXstdData 5 2" xfId="868"/>
    <cellStyle name="SAPBEXstdData 5 3" xfId="869"/>
    <cellStyle name="SAPBEXstdData 6" xfId="870"/>
    <cellStyle name="SAPBEXstdData 7" xfId="871"/>
    <cellStyle name="SAPBEXstdData 8" xfId="872"/>
    <cellStyle name="SAPBEXstdData 9" xfId="873"/>
    <cellStyle name="SAPBEXstdDataEmph" xfId="874"/>
    <cellStyle name="SAPBEXstdDataEmph 2" xfId="875"/>
    <cellStyle name="SAPBEXstdDataEmph 2 2" xfId="876"/>
    <cellStyle name="SAPBEXstdDataEmph 2 3" xfId="877"/>
    <cellStyle name="SAPBEXstdDataEmph 2 4" xfId="878"/>
    <cellStyle name="SAPBEXstdDataEmph 3" xfId="879"/>
    <cellStyle name="SAPBEXstdDataEmph 3 2" xfId="880"/>
    <cellStyle name="SAPBEXstdDataEmph 3 3" xfId="881"/>
    <cellStyle name="SAPBEXstdDataEmph 4" xfId="882"/>
    <cellStyle name="SAPBEXstdDataEmph 5" xfId="883"/>
    <cellStyle name="SAPBEXstdDataEmph 6" xfId="884"/>
    <cellStyle name="SAPBEXstdDataEmph 7" xfId="885"/>
    <cellStyle name="SAPBEXstdItem" xfId="4"/>
    <cellStyle name="SAPBEXstdItem 10" xfId="5"/>
    <cellStyle name="SAPBEXstdItem 2" xfId="886"/>
    <cellStyle name="SAPBEXstdItem 2 2" xfId="887"/>
    <cellStyle name="SAPBEXstdItem 2 3" xfId="888"/>
    <cellStyle name="SAPBEXstdItem 2 4" xfId="889"/>
    <cellStyle name="SAPBEXstdItem 3" xfId="890"/>
    <cellStyle name="SAPBEXstdItem 3 2" xfId="891"/>
    <cellStyle name="SAPBEXstdItem 3 3" xfId="892"/>
    <cellStyle name="SAPBEXstdItem 3 4" xfId="893"/>
    <cellStyle name="SAPBEXstdItem 4" xfId="894"/>
    <cellStyle name="SAPBEXstdItem 4 2" xfId="895"/>
    <cellStyle name="SAPBEXstdItem 4 3" xfId="896"/>
    <cellStyle name="SAPBEXstdItem 5" xfId="897"/>
    <cellStyle name="SAPBEXstdItem 5 2" xfId="898"/>
    <cellStyle name="SAPBEXstdItem 5 3" xfId="899"/>
    <cellStyle name="SAPBEXstdItem 6" xfId="900"/>
    <cellStyle name="SAPBEXstdItem 7" xfId="901"/>
    <cellStyle name="SAPBEXstdItem 8" xfId="902"/>
    <cellStyle name="SAPBEXstdItem 9" xfId="903"/>
    <cellStyle name="SAPBEXstdItemX" xfId="904"/>
    <cellStyle name="SAPBEXstdItemX 2" xfId="905"/>
    <cellStyle name="SAPBEXstdItemX 2 2" xfId="906"/>
    <cellStyle name="SAPBEXstdItemX 2 3" xfId="907"/>
    <cellStyle name="SAPBEXstdItemX 2 4" xfId="908"/>
    <cellStyle name="SAPBEXstdItemX 3" xfId="909"/>
    <cellStyle name="SAPBEXstdItemX 3 2" xfId="910"/>
    <cellStyle name="SAPBEXstdItemX 3 3" xfId="911"/>
    <cellStyle name="SAPBEXstdItemX 4" xfId="912"/>
    <cellStyle name="SAPBEXstdItemX 4 2" xfId="913"/>
    <cellStyle name="SAPBEXstdItemX 4 3" xfId="914"/>
    <cellStyle name="SAPBEXstdItemX 5" xfId="915"/>
    <cellStyle name="SAPBEXstdItemX 6" xfId="916"/>
    <cellStyle name="SAPBEXstdItemX 7" xfId="917"/>
    <cellStyle name="SAPBEXstdItemX 8" xfId="918"/>
    <cellStyle name="SAPBEXtitle" xfId="919"/>
    <cellStyle name="SAPBEXtitle 2" xfId="920"/>
    <cellStyle name="SAPBEXtitle 2 2" xfId="921"/>
    <cellStyle name="SAPBEXtitle 2 3" xfId="922"/>
    <cellStyle name="SAPBEXtitle 3" xfId="923"/>
    <cellStyle name="SAPBEXtitle 4" xfId="924"/>
    <cellStyle name="SAPBEXtitle 5" xfId="925"/>
    <cellStyle name="SAPBEXunassignedItem" xfId="926"/>
    <cellStyle name="SAPBEXunassignedItem 10" xfId="927"/>
    <cellStyle name="SAPBEXunassignedItem 2" xfId="928"/>
    <cellStyle name="SAPBEXunassignedItem 2 2" xfId="929"/>
    <cellStyle name="SAPBEXunassignedItem 2 3" xfId="930"/>
    <cellStyle name="SAPBEXunassignedItem 2 4" xfId="931"/>
    <cellStyle name="SAPBEXunassignedItem 3" xfId="932"/>
    <cellStyle name="SAPBEXunassignedItem 3 2" xfId="933"/>
    <cellStyle name="SAPBEXunassignedItem 3 3" xfId="934"/>
    <cellStyle name="SAPBEXunassignedItem 3 4" xfId="935"/>
    <cellStyle name="SAPBEXunassignedItem 4" xfId="936"/>
    <cellStyle name="SAPBEXunassignedItem 4 2" xfId="937"/>
    <cellStyle name="SAPBEXunassignedItem 4 3" xfId="938"/>
    <cellStyle name="SAPBEXunassignedItem 4 4" xfId="939"/>
    <cellStyle name="SAPBEXunassignedItem 5" xfId="940"/>
    <cellStyle name="SAPBEXunassignedItem 5 2" xfId="941"/>
    <cellStyle name="SAPBEXunassignedItem 5 3" xfId="942"/>
    <cellStyle name="SAPBEXunassignedItem 6" xfId="943"/>
    <cellStyle name="SAPBEXunassignedItem 6 2" xfId="944"/>
    <cellStyle name="SAPBEXunassignedItem 6 3" xfId="945"/>
    <cellStyle name="SAPBEXunassignedItem 7" xfId="946"/>
    <cellStyle name="SAPBEXunassignedItem 8" xfId="947"/>
    <cellStyle name="SAPBEXunassignedItem 9" xfId="948"/>
    <cellStyle name="SAPBEXundefined" xfId="949"/>
    <cellStyle name="SAPBEXundefined 2" xfId="950"/>
    <cellStyle name="SAPBEXundefined 2 2" xfId="951"/>
    <cellStyle name="SAPBEXundefined 2 3" xfId="952"/>
    <cellStyle name="SAPBEXundefined 2 4" xfId="953"/>
    <cellStyle name="SAPBEXundefined 3" xfId="954"/>
    <cellStyle name="SAPBEXundefined 3 2" xfId="955"/>
    <cellStyle name="SAPBEXundefined 3 3" xfId="956"/>
    <cellStyle name="SAPBEXundefined 4" xfId="957"/>
    <cellStyle name="SAPBEXundefined 5" xfId="958"/>
    <cellStyle name="SAPBEXundefined 6" xfId="959"/>
    <cellStyle name="SAPBEXundefined 7" xfId="960"/>
    <cellStyle name="Sheet Title" xfId="961"/>
    <cellStyle name="Sheet Title 2" xfId="962"/>
    <cellStyle name="Sheet Title 3" xfId="963"/>
    <cellStyle name="Sheet Title 4" xfId="964"/>
    <cellStyle name="Total 2" xfId="965"/>
    <cellStyle name="Total 2 2" xfId="966"/>
    <cellStyle name="Total 2 3" xfId="967"/>
    <cellStyle name="Total 2 4" xfId="968"/>
    <cellStyle name="Total 3" xfId="969"/>
    <cellStyle name="Total 3 2" xfId="970"/>
    <cellStyle name="Total 3 3" xfId="971"/>
    <cellStyle name="Total 4" xfId="972"/>
    <cellStyle name="Total 5" xfId="973"/>
    <cellStyle name="Total 6" xfId="974"/>
    <cellStyle name="Warning Text 2" xfId="975"/>
  </cellStyles>
  <dxfs count="44"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  <border>
        <top/>
      </border>
    </dxf>
    <dxf>
      <font>
        <b/>
      </font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>
          <bgColor indexed="64"/>
        </patternFill>
      </fill>
    </dxf>
    <dxf>
      <fill>
        <patternFill>
          <bgColor indexed="64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  <border>
        <top/>
      </border>
    </dxf>
    <dxf>
      <font>
        <b/>
      </font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  <colors>
    <mruColors>
      <color rgb="FFFF7C80"/>
      <color rgb="FFC79A41"/>
      <color rgb="FF333799"/>
      <color rgb="FF00A8FF"/>
      <color rgb="FF008080"/>
      <color rgb="FF009999"/>
      <color rgb="FF0000FF"/>
      <color rgb="FF00507A"/>
      <color rgb="FFCC3300"/>
      <color rgb="FF00A8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[Copie de GDF SUEZ Analyst Pack - ID 2012 - 20121205 21h26 vJFCh.xlsx]2.1 Power plants list!PivotTable2</c:name>
    <c:fmtId val="9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Installed</a:t>
            </a:r>
            <a:r>
              <a:rPr lang="en-US" baseline="0"/>
              <a:t> capacity </a:t>
            </a:r>
            <a:r>
              <a:rPr lang="en-US" b="0" baseline="0"/>
              <a:t>(@100%)</a:t>
            </a:r>
            <a:endParaRPr lang="en-US" b="0"/>
          </a:p>
        </c:rich>
      </c:tx>
      <c:layout>
        <c:manualLayout>
          <c:xMode val="edge"/>
          <c:yMode val="edge"/>
          <c:x val="4.4890499838458914E-2"/>
          <c:y val="8.8185677447271321E-2"/>
        </c:manualLayout>
      </c:layout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800" b="1">
                  <a:solidFill>
                    <a:schemeClr val="bg1"/>
                  </a:solidFill>
                  <a:latin typeface="Arial" pitchFamily="34" charset="0"/>
                  <a:cs typeface="Arial" pitchFamily="34" charset="0"/>
                </a:defRPr>
              </a:pPr>
              <a:endParaRPr lang="fr-FR"/>
            </a:p>
          </c:txPr>
          <c:showPercent val="1"/>
        </c:dLbl>
      </c:pivotFmt>
      <c:pivotFmt>
        <c:idx val="1"/>
      </c:pivotFmt>
      <c:pivotFmt>
        <c:idx val="2"/>
      </c:pivotFmt>
      <c:pivotFmt>
        <c:idx val="3"/>
        <c:spPr>
          <a:solidFill>
            <a:srgbClr val="CC3300"/>
          </a:solidFill>
        </c:spPr>
        <c:dLbl>
          <c:idx val="0"/>
          <c:layout>
            <c:manualLayout>
              <c:x val="-1.6331578069761517E-7"/>
              <c:y val="4.128929228852567E-3"/>
            </c:manualLayout>
          </c:layout>
          <c:showPercent val="1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800" b="1">
                  <a:solidFill>
                    <a:schemeClr val="bg1"/>
                  </a:solidFill>
                  <a:latin typeface="Arial" pitchFamily="34" charset="0"/>
                  <a:cs typeface="Arial" pitchFamily="34" charset="0"/>
                </a:defRPr>
              </a:pPr>
              <a:endParaRPr lang="fr-FR"/>
            </a:p>
          </c:txPr>
          <c:showPercent val="1"/>
        </c:dLbl>
      </c:pivotFmt>
      <c:pivotFmt>
        <c:idx val="5"/>
        <c:spPr>
          <a:solidFill>
            <a:srgbClr val="CC3300"/>
          </a:solidFill>
        </c:spPr>
        <c:dLbl>
          <c:idx val="0"/>
          <c:layout>
            <c:manualLayout>
              <c:x val="-1.6331578069761517E-7"/>
              <c:y val="4.128929228852567E-3"/>
            </c:manualLayout>
          </c:layout>
          <c:showPercent val="1"/>
        </c:dLbl>
      </c:pivotFmt>
      <c:pivotFmt>
        <c:idx val="6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1400" b="1">
                  <a:solidFill>
                    <a:schemeClr val="bg1"/>
                  </a:solidFill>
                </a:defRPr>
              </a:pPr>
              <a:endParaRPr lang="fr-FR"/>
            </a:p>
          </c:txPr>
          <c:showPercent val="1"/>
        </c:dLbl>
      </c:pivotFmt>
      <c:pivotFmt>
        <c:idx val="7"/>
        <c:spPr>
          <a:solidFill>
            <a:srgbClr val="373399"/>
          </a:solidFill>
        </c:spPr>
        <c:dLbl>
          <c:idx val="0"/>
          <c:spPr>
            <a:noFill/>
          </c:spPr>
          <c:txPr>
            <a:bodyPr/>
            <a:lstStyle/>
            <a:p>
              <a:pPr>
                <a:defRPr sz="1400" b="1">
                  <a:solidFill>
                    <a:schemeClr val="bg1"/>
                  </a:solidFill>
                </a:defRPr>
              </a:pPr>
              <a:endParaRPr lang="fr-FR"/>
            </a:p>
          </c:txPr>
        </c:dLbl>
      </c:pivotFmt>
      <c:pivotFmt>
        <c:idx val="8"/>
        <c:spPr>
          <a:solidFill>
            <a:srgbClr val="00A8CC"/>
          </a:solidFill>
        </c:spPr>
      </c:pivotFmt>
      <c:pivotFmt>
        <c:idx val="9"/>
        <c:spPr>
          <a:solidFill>
            <a:srgbClr val="CC3300"/>
          </a:solidFill>
        </c:spPr>
      </c:pivotFmt>
    </c:pivotFmts>
    <c:plotArea>
      <c:layout>
        <c:manualLayout>
          <c:layoutTarget val="inner"/>
          <c:xMode val="edge"/>
          <c:yMode val="edge"/>
          <c:x val="0.48753437789963022"/>
          <c:y val="0.22740035036356221"/>
          <c:w val="0.29370317604498247"/>
          <c:h val="0.58216291451634194"/>
        </c:manualLayout>
      </c:layout>
      <c:doughnutChart>
        <c:varyColors val="1"/>
        <c:ser>
          <c:idx val="0"/>
          <c:order val="0"/>
          <c:tx>
            <c:strRef>
              <c:f>'2.1 Power plants list'!$D$6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spPr>
              <a:solidFill>
                <a:srgbClr val="373399"/>
              </a:solidFill>
            </c:spPr>
          </c:dPt>
          <c:dPt>
            <c:idx val="1"/>
            <c:spPr>
              <a:solidFill>
                <a:srgbClr val="00A8CC"/>
              </a:solidFill>
            </c:spPr>
          </c:dPt>
          <c:dPt>
            <c:idx val="2"/>
            <c:spPr>
              <a:solidFill>
                <a:srgbClr val="CC3300"/>
              </a:solidFill>
            </c:spPr>
          </c:dPt>
          <c:dLbls>
            <c:dLbl>
              <c:idx val="0"/>
              <c:spPr>
                <a:noFill/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/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Percent val="1"/>
            <c:showLeaderLines val="1"/>
          </c:dLbls>
          <c:cat>
            <c:strRef>
              <c:f>'2.1 Power plants list'!$C$7:$C$10</c:f>
              <c:strCache>
                <c:ptCount val="3"/>
                <c:pt idx="0">
                  <c:v>Energy Europe</c:v>
                </c:pt>
                <c:pt idx="1">
                  <c:v>Energy International</c:v>
                </c:pt>
                <c:pt idx="2">
                  <c:v>Energy Services</c:v>
                </c:pt>
              </c:strCache>
            </c:strRef>
          </c:cat>
          <c:val>
            <c:numRef>
              <c:f>'2.1 Power plants list'!$D$7:$D$10</c:f>
              <c:numCache>
                <c:formatCode>#,##0</c:formatCode>
                <c:ptCount val="3"/>
                <c:pt idx="0">
                  <c:v>39131.370999999999</c:v>
                </c:pt>
                <c:pt idx="1">
                  <c:v>76841.90400000001</c:v>
                </c:pt>
                <c:pt idx="2">
                  <c:v>2255.2310000000002</c:v>
                </c:pt>
              </c:numCache>
            </c:numRef>
          </c:val>
        </c:ser>
        <c:firstSliceAng val="0"/>
        <c:holeSize val="50"/>
      </c:doughnutChart>
    </c:plotArea>
    <c:legend>
      <c:legendPos val="l"/>
      <c:layout>
        <c:manualLayout>
          <c:xMode val="edge"/>
          <c:yMode val="edge"/>
          <c:x val="0.10975057669135793"/>
          <c:y val="0.38877750457556881"/>
          <c:w val="0.30204052317180774"/>
          <c:h val="0.27426819461198226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[Copie de GDF SUEZ Analyst Pack - ID 2012 - 20121205 21h26 vJFCh.xlsx]2.1 Power plants list!PivotTable1</c:name>
    <c:fmtId val="1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Capacity under-construction </a:t>
            </a:r>
            <a:r>
              <a:rPr lang="en-US" b="0"/>
              <a:t>(@100%)</a:t>
            </a:r>
          </a:p>
        </c:rich>
      </c:tx>
      <c:layout>
        <c:manualLayout>
          <c:xMode val="edge"/>
          <c:yMode val="edge"/>
          <c:x val="3.4798232127881204E-2"/>
          <c:y val="5.9583356791347818E-2"/>
        </c:manualLayout>
      </c:layout>
    </c:title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800" b="1">
                  <a:solidFill>
                    <a:schemeClr val="bg1"/>
                  </a:solidFill>
                  <a:latin typeface="Arial" pitchFamily="34" charset="0"/>
                  <a:cs typeface="Arial" pitchFamily="34" charset="0"/>
                </a:defRPr>
              </a:pPr>
              <a:endParaRPr lang="fr-FR"/>
            </a:p>
          </c:txPr>
          <c:showPercent val="1"/>
        </c:dLbl>
      </c:pivotFmt>
      <c:pivotFmt>
        <c:idx val="1"/>
        <c:spPr>
          <a:solidFill>
            <a:srgbClr val="373399"/>
          </a:solidFill>
        </c:spPr>
        <c:dLbl>
          <c:idx val="0"/>
          <c:layout>
            <c:manualLayout>
              <c:x val="1.8591544897198369E-2"/>
              <c:y val="2.5581406279060241E-2"/>
            </c:manualLayout>
          </c:layout>
          <c:showPercent val="1"/>
        </c:dLbl>
      </c:pivotFmt>
      <c:pivotFmt>
        <c:idx val="2"/>
        <c:spPr>
          <a:solidFill>
            <a:srgbClr val="00A8CC"/>
          </a:solidFill>
        </c:spPr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800" b="1">
                  <a:solidFill>
                    <a:schemeClr val="bg1"/>
                  </a:solidFill>
                  <a:latin typeface="Arial" pitchFamily="34" charset="0"/>
                  <a:cs typeface="Arial" pitchFamily="34" charset="0"/>
                </a:defRPr>
              </a:pPr>
              <a:endParaRPr lang="fr-FR"/>
            </a:p>
          </c:txPr>
          <c:showPercent val="1"/>
        </c:dLbl>
      </c:pivotFmt>
      <c:pivotFmt>
        <c:idx val="4"/>
        <c:spPr>
          <a:solidFill>
            <a:srgbClr val="373399"/>
          </a:solidFill>
        </c:spPr>
        <c:dLbl>
          <c:idx val="0"/>
          <c:layout>
            <c:manualLayout>
              <c:x val="1.8591544897198369E-2"/>
              <c:y val="2.5581406279060241E-2"/>
            </c:manualLayout>
          </c:layout>
          <c:showPercent val="1"/>
        </c:dLbl>
      </c:pivotFmt>
      <c:pivotFmt>
        <c:idx val="5"/>
        <c:spPr>
          <a:solidFill>
            <a:srgbClr val="00A8CC"/>
          </a:solidFill>
        </c:spPr>
      </c:pivotFmt>
      <c:pivotFmt>
        <c:idx val="6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1400" b="1">
                  <a:solidFill>
                    <a:schemeClr val="bg1"/>
                  </a:solidFill>
                </a:defRPr>
              </a:pPr>
              <a:endParaRPr lang="fr-FR"/>
            </a:p>
          </c:txPr>
          <c:showPercent val="1"/>
        </c:dLbl>
      </c:pivotFmt>
      <c:pivotFmt>
        <c:idx val="7"/>
        <c:spPr>
          <a:solidFill>
            <a:srgbClr val="373399"/>
          </a:solidFill>
        </c:spPr>
      </c:pivotFmt>
      <c:pivotFmt>
        <c:idx val="8"/>
        <c:spPr>
          <a:solidFill>
            <a:srgbClr val="00A8CC"/>
          </a:solidFill>
        </c:spPr>
      </c:pivotFmt>
      <c:pivotFmt>
        <c:idx val="9"/>
        <c:spPr>
          <a:solidFill>
            <a:srgbClr val="CC3300"/>
          </a:solidFill>
        </c:spPr>
        <c:dLbl>
          <c:idx val="0"/>
          <c:delete val="1"/>
        </c:dLbl>
      </c:pivotFmt>
    </c:pivotFmts>
    <c:plotArea>
      <c:layout>
        <c:manualLayout>
          <c:layoutTarget val="inner"/>
          <c:xMode val="edge"/>
          <c:yMode val="edge"/>
          <c:x val="0.50732212265940135"/>
          <c:y val="0.23285953877563875"/>
          <c:w val="0.27281242605589434"/>
          <c:h val="0.55970374271568502"/>
        </c:manualLayout>
      </c:layout>
      <c:doughnutChart>
        <c:varyColors val="1"/>
        <c:ser>
          <c:idx val="0"/>
          <c:order val="0"/>
          <c:tx>
            <c:strRef>
              <c:f>'2.1 Power plants list'!$D$21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spPr>
              <a:solidFill>
                <a:srgbClr val="373399"/>
              </a:solidFill>
            </c:spPr>
          </c:dPt>
          <c:dPt>
            <c:idx val="1"/>
            <c:spPr>
              <a:solidFill>
                <a:srgbClr val="00A8CC"/>
              </a:solidFill>
            </c:spPr>
          </c:dPt>
          <c:dPt>
            <c:idx val="2"/>
            <c:spPr>
              <a:solidFill>
                <a:srgbClr val="CC3300"/>
              </a:solidFill>
            </c:spPr>
          </c:dPt>
          <c:dLbls>
            <c:dLbl>
              <c:idx val="2"/>
              <c:delete val="1"/>
            </c:dLbl>
            <c:spPr/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Percent val="1"/>
            <c:showLeaderLines val="1"/>
          </c:dLbls>
          <c:cat>
            <c:strRef>
              <c:f>'2.1 Power plants list'!$C$22:$C$25</c:f>
              <c:strCache>
                <c:ptCount val="3"/>
                <c:pt idx="0">
                  <c:v>Energy Europe</c:v>
                </c:pt>
                <c:pt idx="1">
                  <c:v>Energy International</c:v>
                </c:pt>
                <c:pt idx="2">
                  <c:v>Energy Services</c:v>
                </c:pt>
              </c:strCache>
            </c:strRef>
          </c:cat>
          <c:val>
            <c:numRef>
              <c:f>'2.1 Power plants list'!$D$22:$D$25</c:f>
              <c:numCache>
                <c:formatCode>#,##0</c:formatCode>
                <c:ptCount val="3"/>
                <c:pt idx="0">
                  <c:v>1967.5</c:v>
                </c:pt>
                <c:pt idx="1">
                  <c:v>9798.2699999999986</c:v>
                </c:pt>
                <c:pt idx="2">
                  <c:v>6.4</c:v>
                </c:pt>
              </c:numCache>
            </c:numRef>
          </c:val>
        </c:ser>
        <c:firstSliceAng val="0"/>
        <c:holeSize val="50"/>
      </c:doughnutChart>
    </c:plotArea>
    <c:legend>
      <c:legendPos val="l"/>
      <c:layout>
        <c:manualLayout>
          <c:xMode val="edge"/>
          <c:yMode val="edge"/>
          <c:x val="0.10948354217239042"/>
          <c:y val="0.45995103410145699"/>
          <c:w val="0.30118711329905218"/>
          <c:h val="0.27422794804944489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1002</xdr:rowOff>
    </xdr:from>
    <xdr:to>
      <xdr:col>2</xdr:col>
      <xdr:colOff>705212</xdr:colOff>
      <xdr:row>24</xdr:row>
      <xdr:rowOff>15875</xdr:rowOff>
    </xdr:to>
    <xdr:pic>
      <xdr:nvPicPr>
        <xdr:cNvPr id="2" name="Image 1" descr="fond-slide-titre-Analyst-Pack-pour-Exce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131" t="2783" r="67333" b="3248"/>
        <a:stretch>
          <a:fillRect/>
        </a:stretch>
      </xdr:blipFill>
      <xdr:spPr>
        <a:xfrm>
          <a:off x="152400" y="191502"/>
          <a:ext cx="2658414" cy="4428123"/>
        </a:xfrm>
        <a:prstGeom prst="rect">
          <a:avLst/>
        </a:prstGeom>
      </xdr:spPr>
    </xdr:pic>
    <xdr:clientData/>
  </xdr:twoCellAnchor>
  <xdr:twoCellAnchor>
    <xdr:from>
      <xdr:col>2</xdr:col>
      <xdr:colOff>1527175</xdr:colOff>
      <xdr:row>8</xdr:row>
      <xdr:rowOff>200024</xdr:rowOff>
    </xdr:from>
    <xdr:to>
      <xdr:col>2</xdr:col>
      <xdr:colOff>3251200</xdr:colOff>
      <xdr:row>23</xdr:row>
      <xdr:rowOff>60324</xdr:rowOff>
    </xdr:to>
    <xdr:sp macro="" textlink="">
      <xdr:nvSpPr>
        <xdr:cNvPr id="3" name="ZoneTexte 2"/>
        <xdr:cNvSpPr txBox="1"/>
      </xdr:nvSpPr>
      <xdr:spPr>
        <a:xfrm>
          <a:off x="3130550" y="1851024"/>
          <a:ext cx="1724025" cy="3003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24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Analyst Pack</a:t>
          </a: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r>
            <a:rPr lang="fr-FR" sz="16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INVESTOR DAY</a:t>
          </a:r>
        </a:p>
        <a:p>
          <a:r>
            <a:rPr lang="fr-FR" sz="14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December 6, 2012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204107</xdr:colOff>
      <xdr:row>1</xdr:row>
      <xdr:rowOff>81644</xdr:rowOff>
    </xdr:from>
    <xdr:to>
      <xdr:col>1</xdr:col>
      <xdr:colOff>1826559</xdr:colOff>
      <xdr:row>1</xdr:row>
      <xdr:rowOff>605973</xdr:rowOff>
    </xdr:to>
    <xdr:pic>
      <xdr:nvPicPr>
        <xdr:cNvPr id="3" name="Image 2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7519" y="272144"/>
          <a:ext cx="1622452" cy="5243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108850</xdr:colOff>
      <xdr:row>1</xdr:row>
      <xdr:rowOff>62577</xdr:rowOff>
    </xdr:from>
    <xdr:to>
      <xdr:col>2</xdr:col>
      <xdr:colOff>461275</xdr:colOff>
      <xdr:row>1</xdr:row>
      <xdr:rowOff>386427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0850" y="253077"/>
          <a:ext cx="1000125" cy="32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1</xdr:row>
      <xdr:rowOff>81644</xdr:rowOff>
    </xdr:from>
    <xdr:to>
      <xdr:col>1</xdr:col>
      <xdr:colOff>1296698</xdr:colOff>
      <xdr:row>1</xdr:row>
      <xdr:rowOff>605973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4107" y="338819"/>
          <a:ext cx="1625991" cy="5243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571501</xdr:colOff>
      <xdr:row>2</xdr:row>
      <xdr:rowOff>108857</xdr:rowOff>
    </xdr:from>
    <xdr:to>
      <xdr:col>13</xdr:col>
      <xdr:colOff>721107</xdr:colOff>
      <xdr:row>17</xdr:row>
      <xdr:rowOff>45257</xdr:rowOff>
    </xdr:to>
    <xdr:graphicFrame macro="">
      <xdr:nvGraphicFramePr>
        <xdr:cNvPr id="8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68036</xdr:colOff>
      <xdr:row>1</xdr:row>
      <xdr:rowOff>74219</xdr:rowOff>
    </xdr:from>
    <xdr:to>
      <xdr:col>2</xdr:col>
      <xdr:colOff>521340</xdr:colOff>
      <xdr:row>1</xdr:row>
      <xdr:rowOff>624764</xdr:rowOff>
    </xdr:to>
    <xdr:pic>
      <xdr:nvPicPr>
        <xdr:cNvPr id="7" name="Image 5" descr="logo_en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2445" y="264719"/>
          <a:ext cx="1700213" cy="550545"/>
        </a:xfrm>
        <a:prstGeom prst="rect">
          <a:avLst/>
        </a:prstGeom>
      </xdr:spPr>
    </xdr:pic>
    <xdr:clientData/>
  </xdr:twoCellAnchor>
  <xdr:twoCellAnchor>
    <xdr:from>
      <xdr:col>4</xdr:col>
      <xdr:colOff>571501</xdr:colOff>
      <xdr:row>19</xdr:row>
      <xdr:rowOff>5968</xdr:rowOff>
    </xdr:from>
    <xdr:to>
      <xdr:col>13</xdr:col>
      <xdr:colOff>738426</xdr:colOff>
      <xdr:row>33</xdr:row>
      <xdr:rowOff>133306</xdr:rowOff>
    </xdr:to>
    <xdr:graphicFrame macro="">
      <xdr:nvGraphicFramePr>
        <xdr:cNvPr id="9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106129</xdr:colOff>
      <xdr:row>1</xdr:row>
      <xdr:rowOff>70738</xdr:rowOff>
    </xdr:from>
    <xdr:to>
      <xdr:col>1</xdr:col>
      <xdr:colOff>1106254</xdr:colOff>
      <xdr:row>1</xdr:row>
      <xdr:rowOff>394588</xdr:rowOff>
    </xdr:to>
    <xdr:pic>
      <xdr:nvPicPr>
        <xdr:cNvPr id="2" name="Image 5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8129" y="261238"/>
          <a:ext cx="1000125" cy="323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81644</xdr:colOff>
      <xdr:row>1</xdr:row>
      <xdr:rowOff>136071</xdr:rowOff>
    </xdr:from>
    <xdr:to>
      <xdr:col>1</xdr:col>
      <xdr:colOff>1681844</xdr:colOff>
      <xdr:row>1</xdr:row>
      <xdr:rowOff>654231</xdr:rowOff>
    </xdr:to>
    <xdr:pic>
      <xdr:nvPicPr>
        <xdr:cNvPr id="4" name="Image 3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215" y="312964"/>
          <a:ext cx="1600200" cy="5181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48744</xdr:colOff>
      <xdr:row>1</xdr:row>
      <xdr:rowOff>114302</xdr:rowOff>
    </xdr:from>
    <xdr:to>
      <xdr:col>2</xdr:col>
      <xdr:colOff>1232758</xdr:colOff>
      <xdr:row>1</xdr:row>
      <xdr:rowOff>606554</xdr:rowOff>
    </xdr:to>
    <xdr:pic>
      <xdr:nvPicPr>
        <xdr:cNvPr id="3" name="Image 2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0097" y="293596"/>
          <a:ext cx="1520190" cy="4922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95234</xdr:colOff>
      <xdr:row>1</xdr:row>
      <xdr:rowOff>68002</xdr:rowOff>
    </xdr:from>
    <xdr:to>
      <xdr:col>4</xdr:col>
      <xdr:colOff>985550</xdr:colOff>
      <xdr:row>1</xdr:row>
      <xdr:rowOff>514915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684" y="229927"/>
          <a:ext cx="1366566" cy="4469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95234</xdr:colOff>
      <xdr:row>1</xdr:row>
      <xdr:rowOff>68001</xdr:rowOff>
    </xdr:from>
    <xdr:to>
      <xdr:col>2</xdr:col>
      <xdr:colOff>1264087</xdr:colOff>
      <xdr:row>1</xdr:row>
      <xdr:rowOff>521391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34" y="258501"/>
          <a:ext cx="1397453" cy="4533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4802</xdr:colOff>
      <xdr:row>1</xdr:row>
      <xdr:rowOff>57630</xdr:rowOff>
    </xdr:from>
    <xdr:to>
      <xdr:col>5</xdr:col>
      <xdr:colOff>1508128</xdr:colOff>
      <xdr:row>1</xdr:row>
      <xdr:rowOff>595221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402" y="438630"/>
          <a:ext cx="1655726" cy="537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1236.872531250003" createdVersion="3" refreshedVersion="3" minRefreshableVersion="3" recordCount="289">
  <cacheSource type="worksheet">
    <worksheetSource ref="B36:N325" sheet="2.1 Power plants list"/>
  </cacheSource>
  <cacheFields count="13">
    <cacheField name="Business Line" numFmtId="0">
      <sharedItems count="3">
        <s v="Energy Europe"/>
        <s v="Energy International"/>
        <s v="Energy Services"/>
      </sharedItems>
    </cacheField>
    <cacheField name="Area" numFmtId="0">
      <sharedItems containsBlank="1" count="9">
        <s v="Central Western Europe"/>
        <s v="Other Europe"/>
        <s v="Latin America"/>
        <s v="North America"/>
        <s v="UK-Europe"/>
        <s v="Middle East Turkey &amp; Africa"/>
        <s v="Asia"/>
        <s v="Australia"/>
        <m/>
      </sharedItems>
    </cacheField>
    <cacheField name="Country" numFmtId="0">
      <sharedItems/>
    </cacheField>
    <cacheField name="Plant name" numFmtId="0">
      <sharedItems/>
    </cacheField>
    <cacheField name="Main fuel " numFmtId="0">
      <sharedItems/>
    </cacheField>
    <cacheField name="Contractual position" numFmtId="0">
      <sharedItems/>
    </cacheField>
    <cacheField name="Net Group Share %" numFmtId="165">
      <sharedItems containsSemiMixedTypes="0" containsString="0" containsNumber="1" minValue="0" maxValue="1"/>
    </cacheField>
    <cacheField name="Consolidation method" numFmtId="0">
      <sharedItems/>
    </cacheField>
    <cacheField name="Installed capacity (MW @100%)" numFmtId="166">
      <sharedItems containsString="0" containsBlank="1" containsNumber="1" minValue="-517.779" maxValue="3017.0800000000004"/>
    </cacheField>
    <cacheField name="Under construction capacity (MW @100%)" numFmtId="166">
      <sharedItems containsString="0" containsBlank="1" containsNumber="1" minValue="0.3" maxValue="3750"/>
    </cacheField>
    <cacheField name=" " numFmtId="166">
      <sharedItems containsNonDate="0" containsString="0" containsBlank="1"/>
    </cacheField>
    <cacheField name="Installed capacity _x000a_(MW @GS)" numFmtId="166">
      <sharedItems containsString="0" containsBlank="1" containsNumber="1" minValue="-517.779" maxValue="3017.0800000000004"/>
    </cacheField>
    <cacheField name="Under construction capacity_x000a_(MW @GS)" numFmtId="166">
      <sharedItems containsString="0" containsBlank="1" containsNumber="1" minValue="0.3" maxValue="1878.7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9">
  <r>
    <x v="0"/>
    <x v="0"/>
    <s v="France"/>
    <s v="SHEM"/>
    <s v="Hydro"/>
    <s v="MERCHANT"/>
    <n v="1"/>
    <s v="Global"/>
    <n v="587.69999999999993"/>
    <m/>
    <m/>
    <n v="587.69999999999993"/>
    <m/>
  </r>
  <r>
    <x v="0"/>
    <x v="0"/>
    <s v="France"/>
    <s v="SHEM "/>
    <s v="Hydro"/>
    <s v="NON MERCHANT"/>
    <n v="1"/>
    <s v="Global"/>
    <n v="195.42000000000004"/>
    <m/>
    <m/>
    <n v="195.42000000000004"/>
    <m/>
  </r>
  <r>
    <x v="0"/>
    <x v="0"/>
    <s v="France"/>
    <s v="CNR"/>
    <s v="Hydro"/>
    <s v="MERCHANT"/>
    <n v="1"/>
    <s v="Global"/>
    <n v="3017.0800000000004"/>
    <m/>
    <m/>
    <n v="3017.0800000000004"/>
    <m/>
  </r>
  <r>
    <x v="0"/>
    <x v="0"/>
    <s v="France"/>
    <s v="Wind"/>
    <s v="Wind"/>
    <s v="NON MERCHANT"/>
    <n v="1"/>
    <s v="Global"/>
    <n v="893.37999999999988"/>
    <n v="105.3"/>
    <m/>
    <n v="893.37999999999988"/>
    <n v="105.3"/>
  </r>
  <r>
    <x v="0"/>
    <x v="0"/>
    <s v="France"/>
    <s v="Wind"/>
    <s v="Wind"/>
    <s v="NON MERCHANT"/>
    <n v="0.49"/>
    <s v="Proportional"/>
    <n v="198"/>
    <n v="12.3"/>
    <m/>
    <n v="97.020000000000024"/>
    <n v="6.0270000000000001"/>
  </r>
  <r>
    <x v="0"/>
    <x v="0"/>
    <s v="France"/>
    <s v="Solar"/>
    <s v="Solar"/>
    <s v="NON MERCHANT"/>
    <n v="1"/>
    <s v="Global"/>
    <n v="14.979999999999999"/>
    <n v="0.3"/>
    <m/>
    <n v="14.979999999999999"/>
    <n v="0.3"/>
  </r>
  <r>
    <x v="0"/>
    <x v="0"/>
    <s v="France"/>
    <s v="CURBANS"/>
    <s v="Solar"/>
    <s v="NON MERCHANT"/>
    <n v="0.4"/>
    <s v="Equity"/>
    <n v="26.1"/>
    <m/>
    <m/>
    <n v="10.44"/>
    <m/>
  </r>
  <r>
    <x v="0"/>
    <x v="0"/>
    <s v="France"/>
    <s v="DUNKERQUE"/>
    <s v="Natural gas"/>
    <s v="MERCHANT"/>
    <n v="1"/>
    <s v="Global"/>
    <n v="788"/>
    <m/>
    <m/>
    <n v="788"/>
    <m/>
  </r>
  <r>
    <x v="0"/>
    <x v="0"/>
    <s v="France"/>
    <s v="FOS-SUR-MER 2"/>
    <s v="Natural gas"/>
    <s v="MERCHANT"/>
    <n v="1"/>
    <s v="Global"/>
    <n v="490"/>
    <m/>
    <m/>
    <n v="490"/>
    <m/>
  </r>
  <r>
    <x v="0"/>
    <x v="0"/>
    <s v="France"/>
    <s v="FOS-SUR-MER 3"/>
    <s v="Natural gas"/>
    <s v="MERCHANT"/>
    <n v="1"/>
    <s v="Global"/>
    <n v="435"/>
    <m/>
    <m/>
    <n v="435"/>
    <m/>
  </r>
  <r>
    <x v="0"/>
    <x v="0"/>
    <s v="France"/>
    <s v="MONTOIR-DE-BRETAGNE"/>
    <s v="Natural gas"/>
    <s v="MERCHANT"/>
    <n v="1"/>
    <s v="Global"/>
    <n v="435"/>
    <m/>
    <m/>
    <n v="435"/>
    <m/>
  </r>
  <r>
    <x v="0"/>
    <x v="0"/>
    <s v="France"/>
    <s v="NDR CONTRACT CHOOZ"/>
    <s v="Nuclear"/>
    <s v="MERCHANT"/>
    <n v="1"/>
    <s v="Global"/>
    <n v="750"/>
    <m/>
    <m/>
    <n v="750"/>
    <m/>
  </r>
  <r>
    <x v="0"/>
    <x v="0"/>
    <s v="France"/>
    <s v="NDR CONTRACT TRICASTIN"/>
    <s v="Nuclear"/>
    <s v="MERCHANT"/>
    <n v="1"/>
    <s v="Global"/>
    <n v="457.6"/>
    <m/>
    <m/>
    <n v="457.6"/>
    <m/>
  </r>
  <r>
    <x v="0"/>
    <x v="0"/>
    <s v="Belgium"/>
    <s v="DOEL"/>
    <s v="Nuclear"/>
    <s v="MERCHANT"/>
    <n v="1"/>
    <s v="Global"/>
    <n v="2911"/>
    <m/>
    <m/>
    <n v="2911"/>
    <m/>
  </r>
  <r>
    <x v="0"/>
    <x v="0"/>
    <s v="Belgium"/>
    <s v="TIHANGE"/>
    <s v="Nuclear"/>
    <s v="MERCHANT"/>
    <n v="1"/>
    <s v="Global"/>
    <n v="3015.8"/>
    <m/>
    <m/>
    <n v="3015.8"/>
    <m/>
  </r>
  <r>
    <x v="0"/>
    <x v="0"/>
    <s v="Belgium"/>
    <s v="NDR CONTRACT BLUESKY"/>
    <s v="Nuclear"/>
    <s v="MERCHANT"/>
    <n v="1"/>
    <s v="Global"/>
    <n v="-199.982"/>
    <m/>
    <m/>
    <n v="-199.982"/>
    <m/>
  </r>
  <r>
    <x v="0"/>
    <x v="0"/>
    <s v="Belgium"/>
    <s v="NDR CONTRACT EDF"/>
    <s v="Nuclear"/>
    <s v="MERCHANT"/>
    <n v="1"/>
    <s v="Global"/>
    <n v="-419"/>
    <m/>
    <m/>
    <n v="-419"/>
    <m/>
  </r>
  <r>
    <x v="0"/>
    <x v="0"/>
    <s v="Belgium"/>
    <s v="NDR CONTRACT EON"/>
    <s v="Nuclear"/>
    <s v="MERCHANT"/>
    <n v="1"/>
    <s v="Global"/>
    <n v="-500"/>
    <m/>
    <m/>
    <n v="-500"/>
    <m/>
  </r>
  <r>
    <x v="0"/>
    <x v="0"/>
    <s v="Belgium"/>
    <s v="NDR CONTRACT SPE"/>
    <s v="Nuclear"/>
    <s v="MERCHANT"/>
    <n v="1"/>
    <s v="Global"/>
    <n v="-517.779"/>
    <m/>
    <m/>
    <n v="-517.779"/>
    <m/>
  </r>
  <r>
    <x v="0"/>
    <x v="0"/>
    <s v="Belgium"/>
    <s v="NL PDR CONTRACT EON"/>
    <s v="Nuclear"/>
    <s v="MERCHANT"/>
    <n v="1"/>
    <s v="Global"/>
    <n v="-270"/>
    <m/>
    <m/>
    <n v="-270"/>
    <m/>
  </r>
  <r>
    <x v="0"/>
    <x v="0"/>
    <s v="Belgium"/>
    <s v="AMERCOEUR"/>
    <s v="Natural gas"/>
    <s v="MERCHANT"/>
    <n v="1"/>
    <s v="Global"/>
    <n v="437"/>
    <m/>
    <m/>
    <n v="437"/>
    <m/>
  </r>
  <r>
    <x v="0"/>
    <x v="0"/>
    <s v="Belgium"/>
    <s v="AWIRS"/>
    <s v="Natural gas"/>
    <s v="MERCHANT"/>
    <n v="1"/>
    <s v="Global"/>
    <n v="294"/>
    <m/>
    <m/>
    <n v="294"/>
    <m/>
  </r>
  <r>
    <x v="0"/>
    <x v="0"/>
    <s v="Belgium"/>
    <s v="DROGENBOS"/>
    <s v="Natural gas"/>
    <s v="MERCHANT"/>
    <n v="1"/>
    <s v="Global"/>
    <n v="460"/>
    <m/>
    <m/>
    <n v="460"/>
    <m/>
  </r>
  <r>
    <x v="0"/>
    <x v="0"/>
    <s v="Belgium"/>
    <s v="HERDERSBRUG"/>
    <s v="Natural gas"/>
    <s v="MERCHANT"/>
    <n v="1"/>
    <s v="Global"/>
    <n v="460"/>
    <m/>
    <m/>
    <n v="460"/>
    <m/>
  </r>
  <r>
    <x v="0"/>
    <x v="0"/>
    <s v="Belgium"/>
    <s v="RUIEN"/>
    <s v="Natural gas"/>
    <s v="MERCHANT"/>
    <n v="1"/>
    <s v="Global"/>
    <n v="275"/>
    <m/>
    <m/>
    <n v="275"/>
    <m/>
  </r>
  <r>
    <x v="0"/>
    <x v="0"/>
    <s v="Belgium"/>
    <s v="SAINT-GHISLAIN"/>
    <s v="Natural gas"/>
    <s v="MERCHANT"/>
    <n v="1"/>
    <s v="Global"/>
    <n v="350"/>
    <m/>
    <m/>
    <n v="350"/>
    <m/>
  </r>
  <r>
    <x v="0"/>
    <x v="0"/>
    <s v="Belgium"/>
    <s v="WILMARSDONK"/>
    <s v="Natural gas"/>
    <s v="MERCHANT"/>
    <n v="1"/>
    <s v="Global"/>
    <n v="154"/>
    <m/>
    <m/>
    <n v="154"/>
    <m/>
  </r>
  <r>
    <x v="0"/>
    <x v="0"/>
    <s v="Belgium"/>
    <s v="ZANDVLIET"/>
    <s v="Natural gas"/>
    <s v="MERCHANT"/>
    <n v="0.5"/>
    <s v="Proportional"/>
    <n v="395"/>
    <m/>
    <m/>
    <n v="197.5"/>
    <m/>
  </r>
  <r>
    <x v="0"/>
    <x v="0"/>
    <s v="Belgium"/>
    <s v="Other natural gas (&lt; 100MW)"/>
    <s v="Natural gas"/>
    <s v="MERCHANT"/>
    <n v="1"/>
    <s v="Global"/>
    <n v="527.29999999999995"/>
    <m/>
    <m/>
    <n v="527.29999999999995"/>
    <m/>
  </r>
  <r>
    <x v="0"/>
    <x v="0"/>
    <s v="Belgium"/>
    <s v="LILLO ENERGY"/>
    <s v="Natural gas"/>
    <s v="MERCHANT"/>
    <n v="0.5"/>
    <s v="Proportional"/>
    <n v="85"/>
    <m/>
    <m/>
    <n v="42.5"/>
    <m/>
  </r>
  <r>
    <x v="0"/>
    <x v="0"/>
    <s v="Belgium"/>
    <s v="COO"/>
    <s v="Hydro"/>
    <s v="MERCHANT"/>
    <n v="1"/>
    <s v="Global"/>
    <n v="1164"/>
    <m/>
    <m/>
    <n v="1164"/>
    <m/>
  </r>
  <r>
    <x v="0"/>
    <x v="0"/>
    <s v="Belgium"/>
    <s v="PLATE TAILLE"/>
    <s v="Hydro"/>
    <s v="MERCHANT"/>
    <n v="1"/>
    <s v="Global"/>
    <n v="143"/>
    <m/>
    <m/>
    <n v="143"/>
    <m/>
  </r>
  <r>
    <x v="0"/>
    <x v="0"/>
    <s v="Belgium"/>
    <s v="Other hydro (&lt; 10MW)"/>
    <s v="Hydro"/>
    <s v="MERCHANT"/>
    <n v="1"/>
    <s v="Global"/>
    <n v="21.805"/>
    <m/>
    <m/>
    <n v="21.805"/>
    <m/>
  </r>
  <r>
    <x v="0"/>
    <x v="0"/>
    <s v="Belgium"/>
    <s v="Wind"/>
    <s v="Wind"/>
    <s v="MERCHANT"/>
    <n v="1"/>
    <s v="Global"/>
    <n v="144.10999999999999"/>
    <n v="16.399999999999999"/>
    <m/>
    <n v="144.10999999999999"/>
    <n v="16.399999999999999"/>
  </r>
  <r>
    <x v="0"/>
    <x v="0"/>
    <s v="Belgium"/>
    <s v="AWIRS"/>
    <s v="Biomass and biogas"/>
    <s v="MERCHANT"/>
    <n v="1"/>
    <s v="Global"/>
    <n v="95"/>
    <m/>
    <m/>
    <n v="95"/>
    <m/>
  </r>
  <r>
    <x v="0"/>
    <x v="0"/>
    <s v="Belgium"/>
    <s v="RODENHUIZE"/>
    <s v="Biomass and biogas"/>
    <s v="MERCHANT"/>
    <n v="1"/>
    <s v="Global"/>
    <n v="215"/>
    <m/>
    <m/>
    <n v="215"/>
    <m/>
  </r>
  <r>
    <x v="0"/>
    <x v="0"/>
    <s v="Belgium"/>
    <s v="RUIEN"/>
    <s v="Coal &amp; Bio"/>
    <s v="MERCHANT"/>
    <n v="1"/>
    <s v="Global"/>
    <n v="333"/>
    <m/>
    <m/>
    <n v="333"/>
    <m/>
  </r>
  <r>
    <x v="0"/>
    <x v="0"/>
    <s v="Belgium"/>
    <s v="Other renewable"/>
    <s v="Other renewable"/>
    <s v="MERCHANT"/>
    <n v="1"/>
    <s v="Global"/>
    <n v="4.59"/>
    <m/>
    <m/>
    <n v="4.59"/>
    <m/>
  </r>
  <r>
    <x v="0"/>
    <x v="0"/>
    <s v="Belgium"/>
    <s v="ZELZATE 2"/>
    <s v="Other non renewable"/>
    <s v="MERCHANT"/>
    <n v="1"/>
    <s v="Global"/>
    <n v="315"/>
    <m/>
    <m/>
    <n v="315"/>
    <m/>
  </r>
  <r>
    <x v="0"/>
    <x v="0"/>
    <s v="Belgium"/>
    <s v="Other non renewable (&lt; 50MW)"/>
    <s v="Other non renewable"/>
    <s v="MERCHANT"/>
    <n v="1"/>
    <s v="Global"/>
    <n v="285.5"/>
    <m/>
    <m/>
    <n v="285.5"/>
    <m/>
  </r>
  <r>
    <x v="0"/>
    <x v="0"/>
    <s v="Germany"/>
    <s v="FARGE"/>
    <s v="Coal"/>
    <s v="MERCHANT"/>
    <n v="1"/>
    <s v="Global"/>
    <n v="350"/>
    <m/>
    <m/>
    <n v="350"/>
    <m/>
  </r>
  <r>
    <x v="0"/>
    <x v="0"/>
    <s v="Germany"/>
    <s v="FENNE"/>
    <s v="Coal"/>
    <s v="MERCHANT"/>
    <n v="1"/>
    <s v="Global"/>
    <n v="420"/>
    <m/>
    <m/>
    <n v="420"/>
    <m/>
  </r>
  <r>
    <x v="0"/>
    <x v="0"/>
    <s v="Germany"/>
    <s v="WILHELMSHAVEN"/>
    <s v="Coal"/>
    <s v="MERCHANT"/>
    <n v="1"/>
    <s v="Global"/>
    <n v="0"/>
    <n v="731"/>
    <m/>
    <n v="0"/>
    <n v="731"/>
  </r>
  <r>
    <x v="0"/>
    <x v="0"/>
    <s v="Germany"/>
    <s v="WUPPERTAL"/>
    <s v="Coal"/>
    <s v="MERCHANT"/>
    <n v="0.33100000000000002"/>
    <s v="Proportional"/>
    <n v="87.518000000000001"/>
    <m/>
    <m/>
    <n v="28.968"/>
    <m/>
  </r>
  <r>
    <x v="0"/>
    <x v="0"/>
    <s v="Germany"/>
    <s v="ZOLLING"/>
    <s v="Coal"/>
    <s v="MERCHANT"/>
    <n v="1"/>
    <s v="Global"/>
    <n v="468"/>
    <m/>
    <m/>
    <n v="468"/>
    <m/>
  </r>
  <r>
    <x v="0"/>
    <x v="0"/>
    <s v="Germany"/>
    <s v="NDR CONTRACT"/>
    <s v="Nuclear"/>
    <s v="MERCHANT"/>
    <n v="1"/>
    <s v="Global"/>
    <n v="700"/>
    <m/>
    <m/>
    <n v="700"/>
    <m/>
  </r>
  <r>
    <x v="0"/>
    <x v="0"/>
    <s v="Germany"/>
    <s v="GERA"/>
    <s v="Natural gas"/>
    <s v="MERCHANT"/>
    <n v="0.499"/>
    <s v="Proportional"/>
    <n v="75"/>
    <m/>
    <m/>
    <n v="37.424999999999997"/>
    <m/>
  </r>
  <r>
    <x v="0"/>
    <x v="0"/>
    <s v="Germany"/>
    <s v="SAARBRÜCKEN"/>
    <s v="Natural gas"/>
    <s v="MERCHANT"/>
    <n v="1"/>
    <s v="Global"/>
    <n v="123.5"/>
    <m/>
    <m/>
    <n v="123.5"/>
    <m/>
  </r>
  <r>
    <x v="0"/>
    <x v="0"/>
    <s v="Germany"/>
    <s v="WUPPERTAL"/>
    <s v="Natural gas"/>
    <s v="MERCHANT"/>
    <n v="0.33100000000000002"/>
    <s v="Proportional"/>
    <n v="81.481999999999999"/>
    <m/>
    <m/>
    <n v="26.971"/>
    <m/>
  </r>
  <r>
    <x v="0"/>
    <x v="0"/>
    <s v="Germany"/>
    <s v="PFREIMD"/>
    <s v="Hydro"/>
    <s v="MERCHANT"/>
    <n v="1"/>
    <s v="Global"/>
    <n v="132.1"/>
    <m/>
    <m/>
    <n v="132.1"/>
    <m/>
  </r>
  <r>
    <x v="0"/>
    <x v="0"/>
    <s v="Germany"/>
    <s v="ZOLLING"/>
    <s v="Biomass and biogas"/>
    <s v="MERCHANT"/>
    <n v="0.5"/>
    <s v="Proportional"/>
    <n v="20"/>
    <m/>
    <m/>
    <n v="10"/>
    <m/>
  </r>
  <r>
    <x v="0"/>
    <x v="0"/>
    <s v="Germany"/>
    <s v="HELMSTADT/BAYERN"/>
    <s v="Wind"/>
    <s v="MERCHANT"/>
    <n v="1"/>
    <s v="Global"/>
    <n v="12.5"/>
    <m/>
    <m/>
    <n v="12.5"/>
    <m/>
  </r>
  <r>
    <x v="0"/>
    <x v="0"/>
    <s v="Germany"/>
    <s v="ZOLLING"/>
    <s v="Other non renewable"/>
    <s v="MERCHANT"/>
    <n v="1"/>
    <s v="Global"/>
    <n v="50"/>
    <m/>
    <m/>
    <n v="50"/>
    <m/>
  </r>
  <r>
    <x v="0"/>
    <x v="0"/>
    <s v="Luxembourg"/>
    <s v="ESCH-SUR-ALZETTE"/>
    <s v="Natural gas"/>
    <s v="MERCHANT"/>
    <n v="1"/>
    <s v="Global"/>
    <n v="376.4"/>
    <m/>
    <m/>
    <n v="376.4"/>
    <m/>
  </r>
  <r>
    <x v="0"/>
    <x v="0"/>
    <s v="Netherlands"/>
    <s v="APNED"/>
    <s v="Natural gas"/>
    <s v="MERCHANT"/>
    <n v="1"/>
    <s v="Global"/>
    <n v="43"/>
    <m/>
    <m/>
    <n v="43"/>
    <m/>
  </r>
  <r>
    <x v="0"/>
    <x v="0"/>
    <s v="Netherlands"/>
    <s v="BERGUM"/>
    <s v="Natural gas"/>
    <s v="MERCHANT"/>
    <n v="1"/>
    <s v="Global"/>
    <n v="664"/>
    <m/>
    <m/>
    <n v="664"/>
    <m/>
  </r>
  <r>
    <x v="0"/>
    <x v="0"/>
    <s v="Netherlands"/>
    <s v="EEMS"/>
    <s v="Natural gas"/>
    <s v="MERCHANT"/>
    <n v="1"/>
    <s v="Global"/>
    <n v="2465"/>
    <m/>
    <m/>
    <n v="2465"/>
    <m/>
  </r>
  <r>
    <x v="0"/>
    <x v="0"/>
    <s v="Netherlands"/>
    <s v="FLEVO"/>
    <s v="Natural gas"/>
    <s v="MERCHANT"/>
    <n v="1"/>
    <s v="Global"/>
    <n v="999"/>
    <m/>
    <m/>
    <n v="999"/>
    <m/>
  </r>
  <r>
    <x v="0"/>
    <x v="0"/>
    <s v="Netherlands"/>
    <s v="HARCULO"/>
    <s v="Natural gas"/>
    <s v="MERCHANT"/>
    <n v="1"/>
    <s v="Global"/>
    <n v="349"/>
    <m/>
    <m/>
    <n v="349"/>
    <m/>
  </r>
  <r>
    <x v="0"/>
    <x v="0"/>
    <s v="Netherlands"/>
    <s v="GELDERLAND"/>
    <s v="Coal &amp; Bio"/>
    <s v="MERCHANT"/>
    <n v="1"/>
    <s v="Global"/>
    <n v="590"/>
    <m/>
    <m/>
    <n v="590"/>
    <m/>
  </r>
  <r>
    <x v="0"/>
    <x v="0"/>
    <s v="Netherlands"/>
    <s v="ROTTERDAM"/>
    <s v="Coal"/>
    <s v="MERCHANT"/>
    <n v="1"/>
    <s v="Global"/>
    <n v="0"/>
    <n v="736"/>
    <m/>
    <n v="0"/>
    <n v="736"/>
  </r>
  <r>
    <x v="0"/>
    <x v="0"/>
    <s v="Netherlands"/>
    <s v="EEMS"/>
    <s v="Wind"/>
    <s v="NON MERCHANT"/>
    <n v="1"/>
    <s v="Global"/>
    <n v="27"/>
    <m/>
    <m/>
    <n v="27"/>
    <m/>
  </r>
  <r>
    <x v="0"/>
    <x v="1"/>
    <s v="Spain"/>
    <s v="CARTAGENA"/>
    <s v="Natural gas"/>
    <s v="MERCHANT"/>
    <n v="1"/>
    <s v="Global"/>
    <n v="1199.25"/>
    <m/>
    <m/>
    <n v="1199.25"/>
    <m/>
  </r>
  <r>
    <x v="0"/>
    <x v="1"/>
    <s v="Spain"/>
    <s v="CASTELNOU"/>
    <s v="Natural gas"/>
    <s v="MERCHANT"/>
    <n v="1"/>
    <s v="Global"/>
    <n v="773.5"/>
    <m/>
    <m/>
    <n v="773.5"/>
    <m/>
  </r>
  <r>
    <x v="0"/>
    <x v="1"/>
    <s v="Greece"/>
    <s v="VIOTIA 2"/>
    <s v="Natural gas"/>
    <s v="MERCHANT"/>
    <n v="0.5"/>
    <s v="Proportional"/>
    <n v="422"/>
    <m/>
    <m/>
    <n v="211"/>
    <m/>
  </r>
  <r>
    <x v="0"/>
    <x v="1"/>
    <s v="Greece"/>
    <s v="VIOTIA"/>
    <s v="Natural gas"/>
    <s v="MERCHANT"/>
    <n v="0.5"/>
    <s v="Proportional"/>
    <n v="147.762"/>
    <m/>
    <m/>
    <n v="73.881"/>
    <m/>
  </r>
  <r>
    <x v="0"/>
    <x v="1"/>
    <s v="Hungary"/>
    <s v="DUNAMENTI"/>
    <s v="Natural gas"/>
    <s v="MERCHANT"/>
    <n v="1"/>
    <s v="Global"/>
    <n v="1454.1"/>
    <m/>
    <m/>
    <n v="1454.1"/>
    <m/>
  </r>
  <r>
    <x v="0"/>
    <x v="1"/>
    <s v="Hungary"/>
    <s v="DUNAMENTI"/>
    <s v="Other non renewable"/>
    <s v="MERCHANT"/>
    <n v="1"/>
    <s v="Global"/>
    <n v="412.8"/>
    <m/>
    <m/>
    <n v="412.8"/>
    <m/>
  </r>
  <r>
    <x v="0"/>
    <x v="1"/>
    <s v="Italy"/>
    <s v="LEINI"/>
    <s v="Natural gas"/>
    <s v="MERCHANT"/>
    <n v="1"/>
    <s v="Global"/>
    <n v="390"/>
    <m/>
    <m/>
    <n v="390"/>
    <m/>
  </r>
  <r>
    <x v="0"/>
    <x v="1"/>
    <s v="Italy"/>
    <s v="NAPOLI LEVANTE"/>
    <s v="Natural gas"/>
    <s v="MERCHANT"/>
    <n v="0.5"/>
    <s v="Proportional"/>
    <n v="380"/>
    <m/>
    <m/>
    <n v="190"/>
    <m/>
  </r>
  <r>
    <x v="0"/>
    <x v="1"/>
    <s v="Italy"/>
    <s v="ROSIGNANO 2"/>
    <s v="Natural gas"/>
    <s v="MERCHANT"/>
    <n v="1"/>
    <s v="Global"/>
    <n v="386"/>
    <m/>
    <m/>
    <n v="386"/>
    <m/>
  </r>
  <r>
    <x v="0"/>
    <x v="1"/>
    <s v="Italy"/>
    <s v="ROSIGNANO"/>
    <s v="Natural gas"/>
    <s v="NON MERCHANT"/>
    <n v="1"/>
    <s v="Global"/>
    <n v="356"/>
    <m/>
    <m/>
    <n v="356"/>
    <m/>
  </r>
  <r>
    <x v="0"/>
    <x v="1"/>
    <s v="Italy"/>
    <s v="TORREVALDALIGA"/>
    <s v="Natural gas"/>
    <s v="MERCHANT"/>
    <n v="0.5"/>
    <s v="Proportional"/>
    <n v="1445"/>
    <m/>
    <m/>
    <n v="722.5"/>
    <m/>
  </r>
  <r>
    <x v="0"/>
    <x v="1"/>
    <s v="Italy"/>
    <s v="VADO LIGURE"/>
    <s v="Natural gas"/>
    <s v="MERCHANT"/>
    <n v="0.5"/>
    <s v="Proportional"/>
    <n v="781.6"/>
    <m/>
    <m/>
    <n v="390.8"/>
    <m/>
  </r>
  <r>
    <x v="0"/>
    <x v="1"/>
    <s v="Italy"/>
    <s v="VOGHERA"/>
    <s v="Natural gas"/>
    <s v="MERCHANT"/>
    <n v="1"/>
    <s v="Global"/>
    <n v="390"/>
    <m/>
    <m/>
    <n v="390"/>
    <m/>
  </r>
  <r>
    <x v="0"/>
    <x v="1"/>
    <s v="Italy"/>
    <s v="VPP CONTRACT"/>
    <s v="Natural gas"/>
    <s v="MERCHANT"/>
    <n v="1"/>
    <s v="Global"/>
    <n v="1100"/>
    <m/>
    <m/>
    <n v="1100"/>
    <m/>
  </r>
  <r>
    <x v="0"/>
    <x v="1"/>
    <s v="Italy"/>
    <s v="VADO LIGURE"/>
    <s v="Coal"/>
    <s v="MERCHANT"/>
    <n v="0.5"/>
    <s v="Proportional"/>
    <n v="590"/>
    <m/>
    <m/>
    <n v="295"/>
    <m/>
  </r>
  <r>
    <x v="0"/>
    <x v="1"/>
    <s v="Italy"/>
    <s v="Wind"/>
    <s v="Wind"/>
    <s v="MERCHANT"/>
    <n v="1"/>
    <s v="Global"/>
    <n v="130"/>
    <m/>
    <m/>
    <n v="130"/>
    <m/>
  </r>
  <r>
    <x v="0"/>
    <x v="1"/>
    <s v="Italy"/>
    <s v="TIRRENO"/>
    <s v="Hydro"/>
    <s v="MERCHANT"/>
    <n v="0.5"/>
    <s v="Proportional"/>
    <n v="66.03"/>
    <m/>
    <m/>
    <n v="33.015000000000001"/>
    <m/>
  </r>
  <r>
    <x v="0"/>
    <x v="1"/>
    <s v="Italy"/>
    <s v="SESSA AURUNCA"/>
    <s v="Other renewable"/>
    <s v="MERCHANT"/>
    <n v="0.5"/>
    <s v="Proportional"/>
    <n v="6.9"/>
    <m/>
    <m/>
    <n v="3.45"/>
    <m/>
  </r>
  <r>
    <x v="0"/>
    <x v="1"/>
    <s v="Italy"/>
    <s v="Solar"/>
    <s v="Solar"/>
    <s v="NON MERCHANT"/>
    <n v="1"/>
    <s v="Global"/>
    <n v="1.825"/>
    <n v="1"/>
    <m/>
    <n v="1.825"/>
    <n v="1"/>
  </r>
  <r>
    <x v="0"/>
    <x v="1"/>
    <s v="Poland"/>
    <s v="POLANIEC"/>
    <s v="Coal &amp; Bio"/>
    <s v="MERCHANT"/>
    <n v="1"/>
    <s v="Global"/>
    <n v="1445"/>
    <n v="76.2"/>
    <m/>
    <n v="1445"/>
    <n v="76.2"/>
  </r>
  <r>
    <x v="0"/>
    <x v="1"/>
    <s v="Poland"/>
    <s v="POLANIEC"/>
    <s v="Biomass and biogas"/>
    <s v="MERCHANT"/>
    <n v="1"/>
    <s v="Global"/>
    <m/>
    <n v="190"/>
    <m/>
    <m/>
    <n v="190"/>
  </r>
  <r>
    <x v="0"/>
    <x v="1"/>
    <s v="Poland"/>
    <s v="Wind"/>
    <s v="Wind"/>
    <s v="MERCHANT"/>
    <n v="1"/>
    <s v="Global"/>
    <n v="51.25"/>
    <n v="51"/>
    <m/>
    <n v="51.25"/>
    <n v="51"/>
  </r>
  <r>
    <x v="0"/>
    <x v="1"/>
    <s v="Portugal"/>
    <s v="Wind"/>
    <s v="Wind"/>
    <s v="NON MERCHANT"/>
    <n v="0.42499999999999999"/>
    <s v="Equity"/>
    <n v="436.45"/>
    <m/>
    <m/>
    <n v="185.49200000000002"/>
    <m/>
  </r>
  <r>
    <x v="0"/>
    <x v="1"/>
    <s v="Portugal"/>
    <s v="Wind"/>
    <s v="Wind"/>
    <s v="NON MERCHANT"/>
    <n v="1"/>
    <s v="Global"/>
    <n v="214"/>
    <m/>
    <m/>
    <n v="214"/>
    <m/>
  </r>
  <r>
    <x v="0"/>
    <x v="1"/>
    <s v="Portugal"/>
    <s v="Small hydro (&lt; 10MW)"/>
    <s v="Hydro"/>
    <s v="NON MERCHANT"/>
    <n v="0.42499999999999999"/>
    <s v="Equity"/>
    <n v="23.800000000000004"/>
    <m/>
    <m/>
    <n v="10.116"/>
    <m/>
  </r>
  <r>
    <x v="0"/>
    <x v="1"/>
    <s v="Portugal"/>
    <s v="Small hydro (&lt; 10MW)"/>
    <s v="Hydro"/>
    <s v="MERCHANT"/>
    <n v="0.42499999999999999"/>
    <s v="Equity"/>
    <n v="9.4"/>
    <m/>
    <m/>
    <n v="3.9950000000000001"/>
    <m/>
  </r>
  <r>
    <x v="0"/>
    <x v="1"/>
    <s v="Portugal"/>
    <s v="Solar"/>
    <s v="Solar"/>
    <s v="NON MERCHANT"/>
    <n v="0.42499999999999999"/>
    <s v="Equity"/>
    <n v="18.600000000000001"/>
    <m/>
    <m/>
    <n v="7.9059999999999997"/>
    <m/>
  </r>
  <r>
    <x v="0"/>
    <x v="1"/>
    <s v="Romania"/>
    <s v="GEMENELE"/>
    <s v="Wind"/>
    <s v="MERCHANT"/>
    <n v="1"/>
    <s v="Global"/>
    <m/>
    <n v="48"/>
    <m/>
    <m/>
    <n v="48"/>
  </r>
  <r>
    <x v="1"/>
    <x v="2"/>
    <s v="Brazil"/>
    <s v="ESTREITO HYDRO"/>
    <s v="Hydro"/>
    <s v="NON MERCHANT"/>
    <n v="0.4007"/>
    <s v="Proportional"/>
    <n v="815.25"/>
    <n v="271.75"/>
    <m/>
    <n v="326.67"/>
    <n v="108.89"/>
  </r>
  <r>
    <x v="1"/>
    <x v="2"/>
    <s v="Brazil"/>
    <s v="JIRAU"/>
    <s v="Hydro"/>
    <s v="PARTIALLY CONTRACTED"/>
    <n v="0.501"/>
    <s v="Proportional"/>
    <m/>
    <n v="3750"/>
    <m/>
    <m/>
    <n v="1878.75"/>
  </r>
  <r>
    <x v="1"/>
    <x v="2"/>
    <s v="Brazil"/>
    <s v="UHE ITÁ"/>
    <s v="Hydro"/>
    <s v="NON MERCHANT"/>
    <n v="0.7772"/>
    <s v="Proportional"/>
    <n v="1450"/>
    <m/>
    <m/>
    <n v="1126.94"/>
    <m/>
  </r>
  <r>
    <x v="1"/>
    <x v="2"/>
    <s v="Brazil"/>
    <s v="UHE MACHADINHO"/>
    <s v="Hydro"/>
    <s v="NON MERCHANT"/>
    <n v="0.3543"/>
    <s v="Proportional"/>
    <n v="1140"/>
    <m/>
    <m/>
    <n v="403.90199999999999"/>
    <m/>
  </r>
  <r>
    <x v="1"/>
    <x v="2"/>
    <s v="Brazil"/>
    <s v="UHE SALTO SANTIAGO"/>
    <s v="Hydro"/>
    <s v="NON MERCHANT"/>
    <n v="1"/>
    <s v="Global"/>
    <n v="1420"/>
    <m/>
    <m/>
    <n v="1420"/>
    <m/>
  </r>
  <r>
    <x v="1"/>
    <x v="2"/>
    <s v="Brazil"/>
    <s v="UHE SALTO OSÓRIO"/>
    <s v="Hydro"/>
    <s v="NON MERCHANT"/>
    <n v="1"/>
    <s v="Global"/>
    <n v="1078"/>
    <m/>
    <m/>
    <n v="1078"/>
    <m/>
  </r>
  <r>
    <x v="1"/>
    <x v="2"/>
    <s v="Brazil"/>
    <s v="UHE CANA BRAVA"/>
    <s v="Hydro"/>
    <s v="NON MERCHANT"/>
    <n v="1"/>
    <s v="Global"/>
    <n v="450"/>
    <m/>
    <m/>
    <n v="450"/>
    <m/>
  </r>
  <r>
    <x v="1"/>
    <x v="2"/>
    <s v="Brazil"/>
    <s v="SAO SALVADOR HYDRO PLANT"/>
    <s v="Hydro"/>
    <s v="NON MERCHANT"/>
    <n v="1"/>
    <s v="Global"/>
    <n v="243.2"/>
    <m/>
    <m/>
    <n v="243.2"/>
    <m/>
  </r>
  <r>
    <x v="1"/>
    <x v="2"/>
    <s v="Brazil"/>
    <s v="UHE PASSO FUNDO"/>
    <s v="Hydro"/>
    <s v="NON MERCHANT"/>
    <n v="1"/>
    <s v="Global"/>
    <n v="226"/>
    <m/>
    <m/>
    <n v="226"/>
    <m/>
  </r>
  <r>
    <x v="1"/>
    <x v="2"/>
    <s v="Brazil"/>
    <s v="UHE PONTE DE PEDRA"/>
    <s v="Hydro"/>
    <s v="NON MERCHANT"/>
    <n v="1"/>
    <s v="Global"/>
    <n v="176.1"/>
    <m/>
    <m/>
    <n v="176.1"/>
    <m/>
  </r>
  <r>
    <x v="1"/>
    <x v="2"/>
    <s v="Brazil"/>
    <s v="Small hydro (&lt; 30MW)"/>
    <s v="Hydro"/>
    <s v="NON MERCHANT"/>
    <n v="1"/>
    <s v="Global"/>
    <n v="70.11"/>
    <m/>
    <m/>
    <n v="70.11"/>
    <m/>
  </r>
  <r>
    <x v="1"/>
    <x v="2"/>
    <s v="Brazil"/>
    <s v="ANDRADE"/>
    <s v="Biomass and biogas"/>
    <s v="NON MERCHANT"/>
    <n v="0.64239999999999997"/>
    <s v="Proportional"/>
    <n v="30"/>
    <m/>
    <m/>
    <n v="19.271999999999998"/>
    <m/>
  </r>
  <r>
    <x v="1"/>
    <x v="2"/>
    <s v="Brazil"/>
    <s v="LAGES COGENERATION FACILITY"/>
    <s v="Biomass and biogas"/>
    <s v="NON MERCHANT"/>
    <n v="1"/>
    <s v="Global"/>
    <n v="25"/>
    <m/>
    <m/>
    <n v="25"/>
    <m/>
  </r>
  <r>
    <x v="1"/>
    <x v="2"/>
    <s v="Brazil"/>
    <s v="Wind"/>
    <s v="Wind"/>
    <s v="NON MERCHANT"/>
    <n v="1"/>
    <s v="Global"/>
    <n v="43.6"/>
    <n v="115.4"/>
    <m/>
    <n v="43.6"/>
    <n v="115.4"/>
  </r>
  <r>
    <x v="1"/>
    <x v="2"/>
    <s v="Brazil"/>
    <s v="UTE CHARQUEADAS"/>
    <s v="Coal"/>
    <s v="NON MERCHANT"/>
    <n v="1"/>
    <s v="Global"/>
    <n v="60"/>
    <m/>
    <m/>
    <n v="60"/>
    <m/>
  </r>
  <r>
    <x v="1"/>
    <x v="2"/>
    <s v="Brazil"/>
    <s v="UTE JORGE LACERDA"/>
    <s v="Coal"/>
    <s v="NON MERCHANT"/>
    <n v="1"/>
    <s v="Global"/>
    <n v="773"/>
    <m/>
    <m/>
    <n v="773"/>
    <m/>
  </r>
  <r>
    <x v="1"/>
    <x v="2"/>
    <s v="Brazil"/>
    <s v="UTE WILLIAM ARJONA"/>
    <s v="Natural gas"/>
    <s v="NON MERCHANT"/>
    <n v="1"/>
    <s v="Global"/>
    <n v="190"/>
    <m/>
    <m/>
    <n v="190"/>
    <m/>
  </r>
  <r>
    <x v="1"/>
    <x v="2"/>
    <s v="Brazil"/>
    <s v="UTE ALEGRETE 1-2"/>
    <s v="Other non renewable"/>
    <s v="NON MERCHANT"/>
    <n v="1"/>
    <s v="Global"/>
    <n v="60"/>
    <m/>
    <m/>
    <n v="60"/>
    <m/>
  </r>
  <r>
    <x v="1"/>
    <x v="2"/>
    <s v="Chile"/>
    <s v="MEJILLONES CTA"/>
    <s v="Coal"/>
    <s v="NON MERCHANT"/>
    <n v="1"/>
    <s v="Global"/>
    <n v="152.6"/>
    <m/>
    <m/>
    <n v="152.6"/>
    <m/>
  </r>
  <r>
    <x v="1"/>
    <x v="2"/>
    <s v="Chile"/>
    <s v="MEJILLONES CTH"/>
    <s v="Coal"/>
    <s v="NON MERCHANT"/>
    <n v="0.6"/>
    <s v="Proportional"/>
    <n v="153.9"/>
    <m/>
    <m/>
    <n v="92.34"/>
    <m/>
  </r>
  <r>
    <x v="1"/>
    <x v="2"/>
    <s v="Chile"/>
    <s v="MEJILLONES I-III"/>
    <s v="Coal"/>
    <s v="NON MERCHANT"/>
    <n v="1"/>
    <s v="Global"/>
    <n v="318.89999999999998"/>
    <m/>
    <m/>
    <n v="318.89999999999998"/>
    <m/>
  </r>
  <r>
    <x v="1"/>
    <x v="2"/>
    <s v="Chile"/>
    <s v="TOCOPILLA"/>
    <s v="Coal"/>
    <s v="NON MERCHANT"/>
    <n v="1"/>
    <s v="Global"/>
    <n v="410.89"/>
    <m/>
    <m/>
    <n v="410.89"/>
    <m/>
  </r>
  <r>
    <x v="1"/>
    <x v="2"/>
    <s v="Chile"/>
    <s v="MEJILLONES I-III"/>
    <s v="Natural gas"/>
    <s v="NON MERCHANT"/>
    <n v="1"/>
    <s v="Global"/>
    <n v="243.227"/>
    <m/>
    <m/>
    <n v="243.227"/>
    <m/>
  </r>
  <r>
    <x v="1"/>
    <x v="2"/>
    <s v="Chile"/>
    <s v="TOCOPILLA"/>
    <s v="Natural gas"/>
    <s v="NON MERCHANT"/>
    <n v="1"/>
    <s v="Global"/>
    <n v="393"/>
    <m/>
    <m/>
    <n v="393"/>
    <m/>
  </r>
  <r>
    <x v="1"/>
    <x v="2"/>
    <s v="Chile"/>
    <s v="CHAPIQUIÑA"/>
    <s v="Hydro"/>
    <s v="NON MERCHANT"/>
    <n v="1"/>
    <s v="Global"/>
    <n v="10.138"/>
    <m/>
    <m/>
    <n v="10.138"/>
    <m/>
  </r>
  <r>
    <x v="1"/>
    <x v="2"/>
    <s v="Chile"/>
    <s v="LAJA"/>
    <s v="Hydro"/>
    <s v="NON MERCHANT"/>
    <n v="1"/>
    <s v="Global"/>
    <m/>
    <n v="34.4"/>
    <m/>
    <m/>
    <n v="34.4"/>
  </r>
  <r>
    <x v="1"/>
    <x v="2"/>
    <s v="Chile"/>
    <s v="MONTE REDONDO"/>
    <s v="Wind"/>
    <s v="NON MERCHANT"/>
    <n v="1"/>
    <s v="Global"/>
    <n v="48"/>
    <m/>
    <m/>
    <n v="48"/>
    <m/>
  </r>
  <r>
    <x v="1"/>
    <x v="2"/>
    <s v="Chile"/>
    <s v="Other non renewable"/>
    <s v="Other non renewable"/>
    <s v="NON MERCHANT"/>
    <n v="1"/>
    <s v="Global"/>
    <n v="342.70799999999997"/>
    <m/>
    <m/>
    <n v="342.70799999999997"/>
    <m/>
  </r>
  <r>
    <x v="1"/>
    <x v="2"/>
    <s v="Costa Rica"/>
    <s v="GUANACASTE"/>
    <s v="Wind"/>
    <s v="NON MERCHANT"/>
    <n v="1"/>
    <s v="Global"/>
    <n v="49.5"/>
    <m/>
    <m/>
    <n v="49.5"/>
    <m/>
  </r>
  <r>
    <x v="1"/>
    <x v="2"/>
    <s v="Panama"/>
    <s v="BAHIA LAS MINAS"/>
    <s v="Other non renewable"/>
    <s v="NON MERCHANT"/>
    <n v="1"/>
    <s v="Global"/>
    <n v="141"/>
    <m/>
    <m/>
    <n v="141"/>
    <m/>
  </r>
  <r>
    <x v="1"/>
    <x v="2"/>
    <s v="Panama"/>
    <s v="CATIVA"/>
    <s v="Other non renewable"/>
    <s v="NON MERCHANT"/>
    <n v="1"/>
    <s v="Global"/>
    <n v="83"/>
    <m/>
    <m/>
    <n v="83"/>
    <m/>
  </r>
  <r>
    <x v="1"/>
    <x v="2"/>
    <s v="Panama"/>
    <s v="BAHIA LAS MINAS"/>
    <s v="Coal"/>
    <s v="NON MERCHANT"/>
    <n v="1"/>
    <s v="Global"/>
    <n v="108"/>
    <m/>
    <m/>
    <n v="108"/>
    <m/>
  </r>
  <r>
    <x v="1"/>
    <x v="2"/>
    <s v="Panama"/>
    <s v="DOS MARES"/>
    <s v="Hydro"/>
    <s v="NON MERCHANT"/>
    <n v="1"/>
    <s v="Global"/>
    <n v="59"/>
    <n v="58.6"/>
    <m/>
    <n v="59"/>
    <n v="58.6"/>
  </r>
  <r>
    <x v="1"/>
    <x v="2"/>
    <s v="Peru"/>
    <s v="CHILCA"/>
    <s v="Natural gas"/>
    <s v="NON MERCHANT"/>
    <n v="1"/>
    <s v="Global"/>
    <n v="538.29100000000005"/>
    <n v="266"/>
    <m/>
    <n v="538.29100000000005"/>
    <n v="266"/>
  </r>
  <r>
    <x v="1"/>
    <x v="2"/>
    <s v="Peru"/>
    <s v="ILO 1 &amp; 2"/>
    <s v="Other non renewable"/>
    <s v="NON MERCHANT"/>
    <n v="1"/>
    <s v="Global"/>
    <n v="196.96300000000002"/>
    <n v="564"/>
    <m/>
    <n v="196.96300000000002"/>
    <n v="564"/>
  </r>
  <r>
    <x v="1"/>
    <x v="2"/>
    <s v="Peru"/>
    <s v="ILO 21"/>
    <s v="Coal"/>
    <s v="NON MERCHANT"/>
    <n v="1"/>
    <s v="Global"/>
    <n v="124.59"/>
    <m/>
    <m/>
    <n v="124.59"/>
    <m/>
  </r>
  <r>
    <x v="1"/>
    <x v="2"/>
    <s v="Peru"/>
    <s v="QUITARACSA"/>
    <s v="Hydro"/>
    <s v="NON MERCHANT"/>
    <n v="1"/>
    <s v="Global"/>
    <m/>
    <n v="111.8"/>
    <m/>
    <m/>
    <n v="111.8"/>
  </r>
  <r>
    <x v="1"/>
    <x v="2"/>
    <s v="Peru"/>
    <s v="YUNCAN"/>
    <s v="Hydro"/>
    <s v="NON MERCHANT"/>
    <n v="1"/>
    <s v="Global"/>
    <n v="136.572"/>
    <m/>
    <m/>
    <n v="136.572"/>
    <m/>
  </r>
  <r>
    <x v="1"/>
    <x v="3"/>
    <s v="Canada"/>
    <s v="WEST WINDSOR COGENERATION FACILITY"/>
    <s v="Natural gas"/>
    <s v="NON MERCHANT"/>
    <n v="1"/>
    <s v="Global"/>
    <n v="112"/>
    <m/>
    <m/>
    <n v="112"/>
    <m/>
  </r>
  <r>
    <x v="1"/>
    <x v="3"/>
    <s v="Canada"/>
    <s v="Wind"/>
    <s v="Wind"/>
    <s v="NON MERCHANT"/>
    <n v="1"/>
    <s v="Global"/>
    <n v="361.8"/>
    <n v="297"/>
    <m/>
    <n v="361.8"/>
    <n v="297"/>
  </r>
  <r>
    <x v="1"/>
    <x v="3"/>
    <s v="Canada"/>
    <s v="BROCKVILLE"/>
    <s v="Solar"/>
    <s v="NON MERCHANT"/>
    <n v="1"/>
    <s v="Global"/>
    <m/>
    <n v="10"/>
    <m/>
    <m/>
    <n v="10"/>
  </r>
  <r>
    <x v="1"/>
    <x v="3"/>
    <s v="Mexico"/>
    <s v="MONTERREY COGENERATION"/>
    <s v="Natural gas"/>
    <s v="NON MERCHANT"/>
    <n v="1"/>
    <s v="Global"/>
    <n v="245"/>
    <m/>
    <m/>
    <n v="245"/>
    <m/>
  </r>
  <r>
    <x v="1"/>
    <x v="3"/>
    <s v="Mexico"/>
    <s v="PANUCO (DUPONT)"/>
    <s v="Natural gas"/>
    <s v="NON MERCHANT"/>
    <n v="1"/>
    <s v="Global"/>
    <n v="24.2"/>
    <m/>
    <m/>
    <n v="24.2"/>
    <m/>
  </r>
  <r>
    <x v="1"/>
    <x v="3"/>
    <s v="Mexico"/>
    <s v="TAMPICO (PRIMEX)"/>
    <s v="Natural gas"/>
    <s v="NON MERCHANT"/>
    <n v="1"/>
    <s v="Global"/>
    <n v="9.3000000000000007"/>
    <m/>
    <m/>
    <n v="9.3000000000000007"/>
    <m/>
  </r>
  <r>
    <x v="1"/>
    <x v="3"/>
    <s v="Puerto Rico"/>
    <s v="ECOELECTRICA (PR)"/>
    <s v="Natural gas"/>
    <s v="NON MERCHANT"/>
    <n v="0.5"/>
    <s v="Proportional"/>
    <n v="507"/>
    <m/>
    <m/>
    <n v="253.5"/>
    <m/>
  </r>
  <r>
    <x v="1"/>
    <x v="3"/>
    <s v="USA"/>
    <s v="MIDLOTHIAN (TX)"/>
    <s v="Natural gas"/>
    <s v="MERCHANT"/>
    <n v="1"/>
    <s v="Global"/>
    <n v="1393.6"/>
    <m/>
    <m/>
    <n v="1393.6"/>
    <m/>
  </r>
  <r>
    <x v="1"/>
    <x v="3"/>
    <s v="USA"/>
    <s v="HAYS (TX)"/>
    <s v="Natural gas"/>
    <s v="MERCHANT"/>
    <n v="1"/>
    <s v="Global"/>
    <n v="893.4"/>
    <m/>
    <m/>
    <n v="893.4"/>
    <m/>
  </r>
  <r>
    <x v="1"/>
    <x v="3"/>
    <s v="USA"/>
    <s v="HOT SPRING"/>
    <s v="Natural gas"/>
    <s v="MERCHANT"/>
    <n v="1"/>
    <s v="Global"/>
    <n v="746"/>
    <m/>
    <m/>
    <n v="746"/>
    <m/>
  </r>
  <r>
    <x v="1"/>
    <x v="3"/>
    <s v="USA"/>
    <s v="WISE COUNTY POWER"/>
    <s v="Natural gas"/>
    <s v="MERCHANT"/>
    <n v="1"/>
    <s v="Global"/>
    <n v="746"/>
    <m/>
    <m/>
    <n v="746"/>
    <m/>
  </r>
  <r>
    <x v="1"/>
    <x v="3"/>
    <s v="USA"/>
    <s v="ARMSTRONG (PA)"/>
    <s v="Natural gas"/>
    <s v="MERCHANT"/>
    <n v="1"/>
    <s v="Global"/>
    <n v="620"/>
    <m/>
    <m/>
    <n v="620"/>
    <m/>
  </r>
  <r>
    <x v="1"/>
    <x v="3"/>
    <s v="USA"/>
    <s v="TROY (OH)"/>
    <s v="Natural gas"/>
    <s v="MERCHANT"/>
    <n v="1"/>
    <s v="Global"/>
    <n v="609"/>
    <m/>
    <m/>
    <n v="609"/>
    <m/>
  </r>
  <r>
    <x v="1"/>
    <x v="3"/>
    <s v="USA"/>
    <s v="ASTORIA 2"/>
    <s v="Natural gas"/>
    <s v="NON MERCHANT"/>
    <n v="0.27750000000000002"/>
    <s v="Equity"/>
    <n v="575"/>
    <m/>
    <m/>
    <n v="159.56299999999999"/>
    <m/>
  </r>
  <r>
    <x v="1"/>
    <x v="3"/>
    <s v="USA"/>
    <s v="ASTORIA"/>
    <s v="Natural gas"/>
    <s v="NON MERCHANT"/>
    <n v="1"/>
    <s v="Global"/>
    <n v="575"/>
    <m/>
    <m/>
    <n v="575"/>
    <m/>
  </r>
  <r>
    <x v="1"/>
    <x v="3"/>
    <s v="USA"/>
    <s v="ANP BELLINGHAM (MA)"/>
    <s v="Natural gas"/>
    <s v="NON MERCHANT"/>
    <n v="1"/>
    <s v="Global"/>
    <n v="527"/>
    <m/>
    <m/>
    <n v="527"/>
    <m/>
  </r>
  <r>
    <x v="1"/>
    <x v="3"/>
    <s v="USA"/>
    <s v="BLACKSTONE (MA)"/>
    <s v="Natural gas"/>
    <s v="MERCHANT"/>
    <n v="1"/>
    <s v="Global"/>
    <n v="478"/>
    <m/>
    <m/>
    <n v="478"/>
    <m/>
  </r>
  <r>
    <x v="1"/>
    <x v="3"/>
    <s v="USA"/>
    <s v="OYSTER CREEK (TX)"/>
    <s v="Natural gas"/>
    <s v="NON MERCHANT"/>
    <n v="0.5"/>
    <s v="Proportional"/>
    <n v="393"/>
    <m/>
    <m/>
    <n v="196.5"/>
    <m/>
  </r>
  <r>
    <x v="1"/>
    <x v="3"/>
    <s v="USA"/>
    <s v="HOPEWELL COGENERATION FACILITY"/>
    <s v="Natural gas"/>
    <s v="NON MERCHANT"/>
    <n v="1"/>
    <s v="Global"/>
    <n v="365"/>
    <m/>
    <m/>
    <n v="365"/>
    <m/>
  </r>
  <r>
    <x v="1"/>
    <x v="3"/>
    <s v="USA"/>
    <s v="ENNIS POWER STATION"/>
    <s v="Natural gas"/>
    <s v="MERCHANT"/>
    <n v="1"/>
    <s v="Global"/>
    <n v="343"/>
    <m/>
    <m/>
    <n v="343"/>
    <m/>
  </r>
  <r>
    <x v="1"/>
    <x v="3"/>
    <s v="USA"/>
    <s v="PLEASANTS (WV)"/>
    <s v="Natural gas"/>
    <s v="MERCHANT"/>
    <n v="1"/>
    <s v="Global"/>
    <n v="304"/>
    <m/>
    <m/>
    <n v="304"/>
    <m/>
  </r>
  <r>
    <x v="1"/>
    <x v="3"/>
    <s v="USA"/>
    <s v="BELLINGHAM COGENERATION FACILITY"/>
    <s v="Natural gas"/>
    <s v="NON MERCHANT"/>
    <n v="0.5"/>
    <s v="Proportional"/>
    <n v="303.5"/>
    <m/>
    <m/>
    <n v="151.75"/>
    <m/>
  </r>
  <r>
    <x v="1"/>
    <x v="3"/>
    <s v="USA"/>
    <s v="CALUMET (IL)"/>
    <s v="Natural gas"/>
    <s v="MERCHANT"/>
    <n v="1"/>
    <s v="Global"/>
    <n v="303"/>
    <m/>
    <m/>
    <n v="303"/>
    <m/>
  </r>
  <r>
    <x v="1"/>
    <x v="3"/>
    <s v="USA"/>
    <s v="SAYREVILLE COGENERATION FACILITY"/>
    <s v="Natural gas"/>
    <s v="NON MERCHANT"/>
    <n v="0.5"/>
    <s v="Proportional"/>
    <n v="287"/>
    <m/>
    <m/>
    <n v="143.5"/>
    <m/>
  </r>
  <r>
    <x v="1"/>
    <x v="3"/>
    <s v="USA"/>
    <s v="MILFORD (MA)"/>
    <s v="Natural gas"/>
    <s v="MERCHANT"/>
    <n v="1"/>
    <s v="Global"/>
    <n v="158"/>
    <m/>
    <m/>
    <n v="158"/>
    <m/>
  </r>
  <r>
    <x v="1"/>
    <x v="3"/>
    <s v="USA"/>
    <s v="BUCKSPORT (ME)"/>
    <s v="Natural gas"/>
    <s v="NON MERCHANT"/>
    <n v="0.30559999999999998"/>
    <s v="Proportional"/>
    <n v="157"/>
    <m/>
    <m/>
    <n v="47.978999999999999"/>
    <m/>
  </r>
  <r>
    <x v="1"/>
    <x v="3"/>
    <s v="USA"/>
    <s v="Natural gas (&lt; 100MW)"/>
    <s v="Natural gas"/>
    <s v="MERCHANT"/>
    <n v="1"/>
    <s v="Global"/>
    <n v="162.69999999999999"/>
    <m/>
    <m/>
    <n v="162.69999999999999"/>
    <m/>
  </r>
  <r>
    <x v="1"/>
    <x v="3"/>
    <s v="USA"/>
    <s v="Natural gas (&lt; 100MW)"/>
    <s v="Natural gas"/>
    <s v="NON MERCHANT"/>
    <n v="1"/>
    <s v="Global"/>
    <n v="89.4"/>
    <m/>
    <m/>
    <n v="89.4"/>
    <m/>
  </r>
  <r>
    <x v="1"/>
    <x v="3"/>
    <s v="USA"/>
    <s v="Natural gas (&lt; 50MW)"/>
    <s v="Natural gas"/>
    <s v="NON MERCHANT"/>
    <n v="0.51"/>
    <s v="Proportional"/>
    <n v="45.800000000000004"/>
    <m/>
    <m/>
    <n v="23.314"/>
    <m/>
  </r>
  <r>
    <x v="1"/>
    <x v="3"/>
    <s v="USA"/>
    <s v="LANSING (GENERAL MOTORS)"/>
    <s v="Natural gas"/>
    <s v="NON MERCHANT"/>
    <n v="0.39200000000000002"/>
    <s v="Equity"/>
    <n v="1.8"/>
    <m/>
    <m/>
    <n v="0.70599999999999996"/>
    <m/>
  </r>
  <r>
    <x v="1"/>
    <x v="3"/>
    <s v="USA"/>
    <s v="COLETO CREEK (TX)"/>
    <s v="Coal"/>
    <s v="MERCHANT"/>
    <n v="1"/>
    <s v="Global"/>
    <n v="635"/>
    <m/>
    <m/>
    <n v="635"/>
    <m/>
  </r>
  <r>
    <x v="1"/>
    <x v="3"/>
    <s v="USA"/>
    <s v="MT TOM"/>
    <s v="Coal"/>
    <s v="MERCHANT"/>
    <n v="1"/>
    <s v="Global"/>
    <n v="145.5"/>
    <m/>
    <m/>
    <n v="145.5"/>
    <m/>
  </r>
  <r>
    <x v="1"/>
    <x v="3"/>
    <s v="USA"/>
    <s v="RED HILLS 2"/>
    <s v="Coal"/>
    <s v="NON MERCHANT"/>
    <n v="1"/>
    <s v="Global"/>
    <n v="440"/>
    <m/>
    <m/>
    <n v="440"/>
    <m/>
  </r>
  <r>
    <x v="1"/>
    <x v="3"/>
    <s v="USA"/>
    <s v="COLORADO (COORS)"/>
    <s v="Coal"/>
    <s v="NON MERCHANT"/>
    <n v="1"/>
    <s v="Global"/>
    <n v="40.4"/>
    <m/>
    <m/>
    <n v="40.4"/>
    <m/>
  </r>
  <r>
    <x v="1"/>
    <x v="3"/>
    <s v="USA"/>
    <s v="NORTHEASTERN POWER COMPANY"/>
    <s v="Coal"/>
    <s v="MERCHANT"/>
    <n v="1"/>
    <s v="Global"/>
    <n v="51"/>
    <m/>
    <m/>
    <n v="51"/>
    <m/>
  </r>
  <r>
    <x v="1"/>
    <x v="3"/>
    <s v="USA"/>
    <s v="SYRACUSE"/>
    <s v="Coal"/>
    <s v="NON MERCHANT"/>
    <n v="1"/>
    <s v="Global"/>
    <n v="65"/>
    <m/>
    <m/>
    <n v="65"/>
    <m/>
  </r>
  <r>
    <x v="1"/>
    <x v="3"/>
    <s v="USA"/>
    <s v="TUSCOLA (EQUISTAR CHEMIC.)"/>
    <s v="Coal"/>
    <s v="NON MERCHANT"/>
    <n v="0.51"/>
    <s v="Proportional"/>
    <n v="20"/>
    <m/>
    <m/>
    <n v="10.199999999999999"/>
    <m/>
  </r>
  <r>
    <x v="1"/>
    <x v="3"/>
    <s v="USA"/>
    <s v="NORTHFIELD MOUNTAIN"/>
    <s v="Hydro"/>
    <s v="MERCHANT"/>
    <n v="1"/>
    <s v="Global"/>
    <n v="1124"/>
    <n v="44"/>
    <m/>
    <n v="1124"/>
    <n v="44"/>
  </r>
  <r>
    <x v="1"/>
    <x v="3"/>
    <s v="USA"/>
    <s v="CABOT"/>
    <s v="Hydro"/>
    <s v="MERCHANT"/>
    <n v="1"/>
    <s v="Global"/>
    <n v="61.8"/>
    <m/>
    <m/>
    <n v="61.8"/>
    <m/>
  </r>
  <r>
    <x v="1"/>
    <x v="3"/>
    <s v="USA"/>
    <s v="ROCKY RIVER"/>
    <s v="Hydro"/>
    <s v="MERCHANT"/>
    <n v="1"/>
    <s v="Global"/>
    <n v="29"/>
    <m/>
    <m/>
    <n v="29"/>
    <m/>
  </r>
  <r>
    <x v="1"/>
    <x v="3"/>
    <s v="USA"/>
    <s v="SHEPAUG"/>
    <s v="Hydro"/>
    <s v="MERCHANT"/>
    <n v="1"/>
    <s v="Global"/>
    <n v="42.6"/>
    <m/>
    <m/>
    <n v="42.6"/>
    <m/>
  </r>
  <r>
    <x v="1"/>
    <x v="3"/>
    <s v="USA"/>
    <s v="STEVENSON"/>
    <s v="Hydro"/>
    <s v="MERCHANT"/>
    <n v="1"/>
    <s v="Global"/>
    <n v="28.9"/>
    <m/>
    <m/>
    <n v="28.9"/>
    <m/>
  </r>
  <r>
    <x v="1"/>
    <x v="3"/>
    <s v="USA"/>
    <s v="Small hydro (&lt; 10MW)"/>
    <s v="Hydro"/>
    <s v="MERCHANT"/>
    <n v="1"/>
    <s v="Global"/>
    <n v="39.523999999999994"/>
    <m/>
    <m/>
    <n v="39.523999999999994"/>
    <m/>
  </r>
  <r>
    <x v="1"/>
    <x v="3"/>
    <s v="USA"/>
    <s v="Biomass and biogas"/>
    <s v="Biomass and biogas"/>
    <s v="MERCHANT"/>
    <n v="1"/>
    <s v="Global"/>
    <n v="54.900000000000006"/>
    <m/>
    <m/>
    <n v="54.900000000000006"/>
    <m/>
  </r>
  <r>
    <x v="1"/>
    <x v="3"/>
    <s v="USA"/>
    <s v="Biomass and biogas"/>
    <s v="Biomass and biogas"/>
    <s v="NON MERCHANT"/>
    <n v="1"/>
    <s v="Global"/>
    <n v="77.2"/>
    <m/>
    <m/>
    <n v="77.2"/>
    <m/>
  </r>
  <r>
    <x v="1"/>
    <x v="3"/>
    <s v="USA"/>
    <s v="NORTHFIELD MOUNTAIN"/>
    <s v="Other renewable"/>
    <s v="MERCHANT"/>
    <n v="1"/>
    <s v="Global"/>
    <n v="1.7"/>
    <m/>
    <m/>
    <n v="1.7"/>
    <m/>
  </r>
  <r>
    <x v="1"/>
    <x v="3"/>
    <s v="USA"/>
    <s v="TUNNEL"/>
    <s v="Other non renewable"/>
    <s v="MERCHANT"/>
    <n v="1"/>
    <s v="Global"/>
    <n v="22.1"/>
    <m/>
    <m/>
    <n v="22.1"/>
    <m/>
  </r>
  <r>
    <x v="1"/>
    <x v="4"/>
    <s v="Belgium"/>
    <s v="T-POWER"/>
    <s v="Natural gas"/>
    <s v="NON MERCHANT"/>
    <n v="0.33329999999999999"/>
    <s v="Proportional"/>
    <n v="420"/>
    <m/>
    <m/>
    <n v="139.98599999999999"/>
    <m/>
  </r>
  <r>
    <x v="1"/>
    <x v="4"/>
    <s v="Germany"/>
    <s v="LEVANTO 2"/>
    <s v="Wind"/>
    <s v="NON MERCHANT"/>
    <n v="1"/>
    <s v="Global"/>
    <n v="58"/>
    <m/>
    <m/>
    <n v="58"/>
    <m/>
  </r>
  <r>
    <x v="1"/>
    <x v="4"/>
    <s v="Germany"/>
    <s v="LEVANTO GSEF DE"/>
    <s v="Wind"/>
    <s v="NON MERCHANT"/>
    <n v="1"/>
    <s v="Global"/>
    <n v="310.7"/>
    <m/>
    <m/>
    <n v="310.7"/>
    <m/>
  </r>
  <r>
    <x v="1"/>
    <x v="4"/>
    <s v="Germany"/>
    <s v="LEVANTO SEL"/>
    <s v="Wind"/>
    <s v="NON MERCHANT"/>
    <n v="1"/>
    <s v="Global"/>
    <n v="98.26"/>
    <m/>
    <m/>
    <n v="98.26"/>
    <m/>
  </r>
  <r>
    <x v="1"/>
    <x v="4"/>
    <s v="Germany"/>
    <s v="IP MAESTRALE (MEG)"/>
    <s v="Wind"/>
    <s v="NON MERCHANT"/>
    <n v="1"/>
    <s v="Global"/>
    <n v="86"/>
    <m/>
    <m/>
    <n v="86"/>
    <m/>
  </r>
  <r>
    <x v="1"/>
    <x v="4"/>
    <s v="Germany"/>
    <s v="SCHKORTLEBEN"/>
    <s v="Wind"/>
    <s v="NON MERCHANT"/>
    <n v="1"/>
    <s v="Global"/>
    <n v="27.6"/>
    <m/>
    <m/>
    <n v="27.6"/>
    <m/>
  </r>
  <r>
    <x v="1"/>
    <x v="4"/>
    <s v="Spain"/>
    <s v="ELECTROMET. DEL EBRO"/>
    <s v="Hydro"/>
    <s v="NON MERCHANT"/>
    <n v="1"/>
    <s v="Global"/>
    <n v="35.700000000000003"/>
    <m/>
    <m/>
    <n v="35.700000000000003"/>
    <m/>
  </r>
  <r>
    <x v="1"/>
    <x v="4"/>
    <s v="Spain"/>
    <s v="IBERICA DE ENERGIAS"/>
    <s v="Hydro"/>
    <s v="NON MERCHANT"/>
    <n v="1"/>
    <s v="Global"/>
    <n v="48.33"/>
    <m/>
    <m/>
    <n v="48.33"/>
    <m/>
  </r>
  <r>
    <x v="1"/>
    <x v="4"/>
    <s v="Spain"/>
    <s v="CANJUNEDA/CAMI"/>
    <s v="Solar"/>
    <s v="NON MERCHANT"/>
    <n v="1"/>
    <s v="Global"/>
    <n v="1"/>
    <m/>
    <m/>
    <n v="1"/>
    <m/>
  </r>
  <r>
    <x v="1"/>
    <x v="4"/>
    <s v="France"/>
    <s v="LEVANTO GSEF FR"/>
    <s v="Wind"/>
    <s v="NON MERCHANT"/>
    <n v="1"/>
    <s v="Global"/>
    <n v="26.7"/>
    <m/>
    <m/>
    <n v="26.7"/>
    <m/>
  </r>
  <r>
    <x v="1"/>
    <x v="4"/>
    <s v="United Kingdom"/>
    <s v="DEESIDE"/>
    <s v="Natural gas"/>
    <s v="MERCHANT"/>
    <n v="1"/>
    <s v="Global"/>
    <n v="515"/>
    <m/>
    <m/>
    <n v="515"/>
    <m/>
  </r>
  <r>
    <x v="1"/>
    <x v="4"/>
    <s v="United Kingdom"/>
    <s v="DERWENT"/>
    <s v="Natural gas"/>
    <s v="MERCHANT"/>
    <n v="0.33"/>
    <s v="Equity"/>
    <n v="210"/>
    <m/>
    <m/>
    <n v="69.3"/>
    <m/>
  </r>
  <r>
    <x v="1"/>
    <x v="4"/>
    <s v="United Kingdom"/>
    <s v="SALTEND"/>
    <s v="Natural gas"/>
    <s v="MERCHANT"/>
    <n v="1"/>
    <s v="Global"/>
    <n v="1197"/>
    <m/>
    <m/>
    <n v="1197"/>
    <m/>
  </r>
  <r>
    <x v="1"/>
    <x v="4"/>
    <s v="United Kingdom"/>
    <s v="SHOTTON"/>
    <s v="Natural gas"/>
    <s v="MERCHANT"/>
    <n v="1"/>
    <s v="Global"/>
    <n v="210"/>
    <m/>
    <m/>
    <n v="210"/>
    <m/>
  </r>
  <r>
    <x v="1"/>
    <x v="4"/>
    <s v="United Kingdom"/>
    <s v="TEESSIDE"/>
    <s v="Natural gas"/>
    <s v="MERCHANT"/>
    <n v="1"/>
    <s v="Global"/>
    <n v="1875"/>
    <m/>
    <m/>
    <n v="1875"/>
    <m/>
  </r>
  <r>
    <x v="1"/>
    <x v="4"/>
    <s v="United Kingdom"/>
    <s v="EGGBOROUGH"/>
    <s v="Coal"/>
    <s v="MERCHANT"/>
    <n v="9.7000000000000003E-2"/>
    <s v="Equity"/>
    <n v="1960"/>
    <m/>
    <m/>
    <n v="190.12"/>
    <m/>
  </r>
  <r>
    <x v="1"/>
    <x v="4"/>
    <s v="United Kingdom"/>
    <s v="RUGELEY B"/>
    <s v="Coal"/>
    <s v="MERCHANT"/>
    <n v="1"/>
    <s v="Global"/>
    <n v="1026"/>
    <m/>
    <m/>
    <n v="1026"/>
    <m/>
  </r>
  <r>
    <x v="1"/>
    <x v="4"/>
    <s v="United Kingdom"/>
    <s v="FIRST HYDRO"/>
    <s v="Hydro"/>
    <s v="MERCHANT"/>
    <n v="1"/>
    <s v="Global"/>
    <n v="2088"/>
    <m/>
    <m/>
    <n v="2088"/>
    <m/>
  </r>
  <r>
    <x v="1"/>
    <x v="4"/>
    <s v="United Kingdom"/>
    <s v="Wind"/>
    <s v="Wind"/>
    <s v="MERCHANT"/>
    <n v="1"/>
    <s v="Global"/>
    <n v="20"/>
    <n v="47.150000000000006"/>
    <m/>
    <n v="20"/>
    <n v="47.150000000000006"/>
  </r>
  <r>
    <x v="1"/>
    <x v="4"/>
    <s v="United Kingdom"/>
    <s v="CRIMP"/>
    <s v="Wind"/>
    <s v="NON MERCHANT"/>
    <n v="1"/>
    <s v="Global"/>
    <n v="2.4"/>
    <m/>
    <m/>
    <n v="2.4"/>
    <m/>
  </r>
  <r>
    <x v="1"/>
    <x v="4"/>
    <s v="United Kingdom"/>
    <s v="INDIAN QUEENS"/>
    <s v="Other non renewable"/>
    <s v="MERCHANT"/>
    <n v="1"/>
    <s v="Global"/>
    <n v="129.19999999999999"/>
    <m/>
    <m/>
    <n v="129.19999999999999"/>
    <m/>
  </r>
  <r>
    <x v="1"/>
    <x v="4"/>
    <s v="Italy"/>
    <s v="IP MAESTRALE HOLDINGS"/>
    <s v="Wind"/>
    <s v="NON MERCHANT"/>
    <n v="1"/>
    <s v="Global"/>
    <n v="549.70000000000005"/>
    <m/>
    <m/>
    <n v="549.70000000000005"/>
    <m/>
  </r>
  <r>
    <x v="1"/>
    <x v="4"/>
    <s v="Italy"/>
    <s v="PEG AKA BRULLI"/>
    <s v="Wind"/>
    <s v="NON MERCHANT"/>
    <n v="1"/>
    <s v="Global"/>
    <n v="27.5"/>
    <m/>
    <m/>
    <n v="27.5"/>
    <m/>
  </r>
  <r>
    <x v="1"/>
    <x v="4"/>
    <s v="Italy"/>
    <s v="ISAB"/>
    <s v="Other non renewable"/>
    <s v="NON MERCHANT"/>
    <n v="0.49"/>
    <s v="Equity"/>
    <n v="532.4"/>
    <m/>
    <m/>
    <n v="260.87599999999998"/>
    <m/>
  </r>
  <r>
    <x v="1"/>
    <x v="4"/>
    <s v="Netherlands"/>
    <s v="LEVANTO NL "/>
    <s v="Wind"/>
    <s v="NON MERCHANT"/>
    <n v="1"/>
    <s v="Global"/>
    <n v="28.700000000000003"/>
    <m/>
    <m/>
    <n v="28.700000000000003"/>
    <m/>
  </r>
  <r>
    <x v="1"/>
    <x v="4"/>
    <s v="Portugal"/>
    <s v="TURBOGAS"/>
    <s v="Natural gas"/>
    <s v="NON MERCHANT"/>
    <n v="1"/>
    <s v="Global"/>
    <n v="990"/>
    <m/>
    <m/>
    <n v="990"/>
    <m/>
  </r>
  <r>
    <x v="1"/>
    <x v="4"/>
    <s v="Portugal"/>
    <s v="ELECGAS"/>
    <s v="Natural gas"/>
    <s v="NON MERCHANT"/>
    <n v="0.49994"/>
    <s v="Proportional"/>
    <n v="840"/>
    <m/>
    <m/>
    <n v="419.95"/>
    <m/>
  </r>
  <r>
    <x v="1"/>
    <x v="4"/>
    <s v="Portugal"/>
    <s v="PEGO"/>
    <s v="Coal"/>
    <s v="NON MERCHANT"/>
    <n v="0.5"/>
    <s v="Equity"/>
    <n v="576"/>
    <m/>
    <m/>
    <n v="288"/>
    <m/>
  </r>
  <r>
    <x v="1"/>
    <x v="5"/>
    <s v="Utd.Arab Emir."/>
    <s v="FUJAIRAH F2"/>
    <s v="Natural gas"/>
    <s v="NON MERCHANT"/>
    <n v="0.2"/>
    <s v="Equity"/>
    <n v="2000"/>
    <m/>
    <m/>
    <n v="400"/>
    <m/>
  </r>
  <r>
    <x v="1"/>
    <x v="5"/>
    <s v="Utd.Arab Emir."/>
    <s v="SHUWEIHAT 2"/>
    <s v="Natural gas"/>
    <s v="NON MERCHANT"/>
    <n v="0.2"/>
    <s v="Equity"/>
    <n v="1510"/>
    <m/>
    <m/>
    <n v="302"/>
    <m/>
  </r>
  <r>
    <x v="1"/>
    <x v="5"/>
    <s v="Utd.Arab Emir."/>
    <s v="SHUWEIHAT S1"/>
    <s v="Natural gas"/>
    <s v="NON MERCHANT"/>
    <n v="0.2"/>
    <s v="Equity"/>
    <n v="1500"/>
    <m/>
    <m/>
    <n v="300"/>
    <m/>
  </r>
  <r>
    <x v="1"/>
    <x v="5"/>
    <s v="Utd.Arab Emir."/>
    <s v="TAWEELAH"/>
    <s v="Natural gas"/>
    <s v="NON MERCHANT"/>
    <n v="0.2"/>
    <s v="Equity"/>
    <n v="1592"/>
    <m/>
    <m/>
    <n v="318.39999999999998"/>
    <m/>
  </r>
  <r>
    <x v="1"/>
    <x v="5"/>
    <s v="Utd.Arab Emir."/>
    <s v="UMM AL NAR"/>
    <s v="Natural gas"/>
    <s v="NON MERCHANT"/>
    <n v="0.2"/>
    <s v="Equity"/>
    <n v="2240"/>
    <m/>
    <m/>
    <n v="448"/>
    <m/>
  </r>
  <r>
    <x v="1"/>
    <x v="5"/>
    <s v="Bahrain"/>
    <s v="AL DUR"/>
    <s v="Natural gas"/>
    <s v="NON MERCHANT"/>
    <n v="0.45050000000000001"/>
    <s v="Equity"/>
    <n v="1234"/>
    <m/>
    <m/>
    <n v="555.91800000000001"/>
    <m/>
  </r>
  <r>
    <x v="1"/>
    <x v="5"/>
    <s v="Bahrain"/>
    <s v="AL EZZEL"/>
    <s v="Natural gas"/>
    <s v="NON MERCHANT"/>
    <n v="0.44999"/>
    <s v="Equity"/>
    <n v="954"/>
    <m/>
    <m/>
    <n v="429.29"/>
    <m/>
  </r>
  <r>
    <x v="1"/>
    <x v="5"/>
    <s v="Bahrain"/>
    <s v="AL HIDD"/>
    <s v="Natural gas"/>
    <s v="NON MERCHANT"/>
    <n v="0.3"/>
    <s v="Equity"/>
    <n v="928.87699999999995"/>
    <m/>
    <m/>
    <n v="278.66300000000001"/>
    <m/>
  </r>
  <r>
    <x v="1"/>
    <x v="5"/>
    <s v="Oman"/>
    <s v="AL-RUSAIL"/>
    <s v="Natural gas"/>
    <s v="NON MERCHANT"/>
    <n v="0.30875000000000002"/>
    <s v="Equity"/>
    <n v="664.99900000000002"/>
    <m/>
    <m/>
    <n v="205.31899999999999"/>
    <m/>
  </r>
  <r>
    <x v="1"/>
    <x v="5"/>
    <s v="Oman"/>
    <s v="BARKA II"/>
    <s v="Natural gas"/>
    <s v="NON MERCHANT"/>
    <n v="0.30875000000000002"/>
    <s v="Equity"/>
    <n v="678"/>
    <m/>
    <m/>
    <n v="209.333"/>
    <m/>
  </r>
  <r>
    <x v="1"/>
    <x v="5"/>
    <s v="Oman"/>
    <s v="BARKA III"/>
    <s v="Natural gas"/>
    <s v="NON MERCHANT"/>
    <n v="0.46"/>
    <s v="Equity"/>
    <m/>
    <n v="744"/>
    <m/>
    <m/>
    <n v="342.24"/>
  </r>
  <r>
    <x v="1"/>
    <x v="5"/>
    <s v="Oman"/>
    <s v="AL KAMIL"/>
    <s v="Natural gas"/>
    <s v="NON MERCHANT"/>
    <n v="1"/>
    <s v="Global"/>
    <n v="277"/>
    <m/>
    <m/>
    <n v="277"/>
    <m/>
  </r>
  <r>
    <x v="1"/>
    <x v="5"/>
    <s v="Oman"/>
    <s v="SOHAR"/>
    <s v="Natural gas"/>
    <s v="NON MERCHANT"/>
    <n v="0.46"/>
    <s v="Equity"/>
    <n v="493.5"/>
    <n v="250.5"/>
    <m/>
    <n v="227.01"/>
    <n v="115.23"/>
  </r>
  <r>
    <x v="1"/>
    <x v="5"/>
    <s v="Oman"/>
    <s v="SOHAR"/>
    <s v="Natural gas"/>
    <s v="NON MERCHANT"/>
    <n v="1"/>
    <s v="Global"/>
    <n v="585"/>
    <m/>
    <m/>
    <n v="585"/>
    <m/>
  </r>
  <r>
    <x v="1"/>
    <x v="5"/>
    <s v="Qatar"/>
    <s v="RAS LAFFAN B"/>
    <s v="Natural gas"/>
    <s v="NON MERCHANT"/>
    <n v="0.4"/>
    <s v="Equity"/>
    <n v="1025"/>
    <m/>
    <m/>
    <n v="410"/>
    <m/>
  </r>
  <r>
    <x v="1"/>
    <x v="5"/>
    <s v="Qatar"/>
    <s v="RAS LAFFAN C"/>
    <s v="Natural gas"/>
    <s v="NON MERCHANT"/>
    <n v="0.2"/>
    <s v="Equity"/>
    <n v="2730"/>
    <m/>
    <m/>
    <n v="546"/>
    <m/>
  </r>
  <r>
    <x v="1"/>
    <x v="5"/>
    <s v="Saudi Arabia"/>
    <s v="JU'AYMAH"/>
    <s v="Natural gas"/>
    <s v="NON MERCHANT"/>
    <n v="0.6"/>
    <s v="Proportional"/>
    <n v="305.2"/>
    <n v="177.3"/>
    <m/>
    <n v="183.12"/>
    <n v="106.38"/>
  </r>
  <r>
    <x v="1"/>
    <x v="5"/>
    <s v="Saudi Arabia"/>
    <s v="MARAFIQ"/>
    <s v="Natural gas"/>
    <s v="NON MERCHANT"/>
    <n v="0.33333000000000002"/>
    <s v="Equity"/>
    <n v="2744"/>
    <m/>
    <m/>
    <n v="914.65800000000002"/>
    <m/>
  </r>
  <r>
    <x v="1"/>
    <x v="5"/>
    <s v="Saudi Arabia"/>
    <s v="RAS TANURA"/>
    <s v="Natural gas"/>
    <s v="NON MERCHANT"/>
    <n v="0.6"/>
    <s v="Proportional"/>
    <n v="147.6"/>
    <m/>
    <m/>
    <n v="88.56"/>
    <m/>
  </r>
  <r>
    <x v="1"/>
    <x v="5"/>
    <s v="Saudi Arabia"/>
    <s v="RIYADH PP11"/>
    <s v="Natural gas"/>
    <s v="NON MERCHANT"/>
    <n v="0.2"/>
    <s v="Equity"/>
    <n v="604"/>
    <n v="1125.02"/>
    <m/>
    <n v="120.8"/>
    <n v="225.00400000000002"/>
  </r>
  <r>
    <x v="1"/>
    <x v="5"/>
    <s v="Saudi Arabia"/>
    <s v="SHEDGUM"/>
    <s v="Natural gas"/>
    <s v="NON MERCHANT"/>
    <n v="0.6"/>
    <s v="Proportional"/>
    <n v="305"/>
    <n v="177.4"/>
    <m/>
    <n v="183"/>
    <n v="106.44"/>
  </r>
  <r>
    <x v="1"/>
    <x v="5"/>
    <s v="Saudi Arabia"/>
    <s v="UTHMANIYAH"/>
    <s v="Natural gas"/>
    <s v="NON MERCHANT"/>
    <n v="0.6"/>
    <s v="Proportional"/>
    <n v="305"/>
    <n v="177.4"/>
    <m/>
    <n v="183"/>
    <n v="106.44"/>
  </r>
  <r>
    <x v="1"/>
    <x v="5"/>
    <s v="Turkey"/>
    <s v="ANKARA BOO"/>
    <s v="Natural gas"/>
    <s v="NON MERCHANT"/>
    <n v="1"/>
    <s v="Global"/>
    <n v="763.1"/>
    <m/>
    <m/>
    <n v="763.1"/>
    <m/>
  </r>
  <r>
    <x v="1"/>
    <x v="5"/>
    <s v="Turkey"/>
    <s v="MARMARA"/>
    <s v="Natural gas"/>
    <s v="NON MERCHANT"/>
    <n v="0.33333000000000002"/>
    <s v="Equity"/>
    <n v="463"/>
    <m/>
    <m/>
    <n v="154.33199999999999"/>
    <m/>
  </r>
  <r>
    <x v="1"/>
    <x v="6"/>
    <s v="China"/>
    <s v="ZHENJIANG"/>
    <s v="Coal"/>
    <s v="NON MERCHANT"/>
    <n v="0"/>
    <s v="Not applicable"/>
    <n v="24"/>
    <m/>
    <m/>
    <n v="0"/>
    <m/>
  </r>
  <r>
    <x v="1"/>
    <x v="6"/>
    <s v="Indonesia"/>
    <s v="PAITON"/>
    <s v="Coal"/>
    <s v="NON MERCHANT"/>
    <n v="0.40500000000000003"/>
    <s v="Equity"/>
    <n v="2035"/>
    <m/>
    <m/>
    <n v="824.17499999999995"/>
    <m/>
  </r>
  <r>
    <x v="1"/>
    <x v="6"/>
    <s v="Laos"/>
    <s v="HOUAY HO"/>
    <s v="Hydro"/>
    <s v="NON MERCHANT"/>
    <n v="1"/>
    <s v="Global"/>
    <n v="152.5"/>
    <m/>
    <m/>
    <n v="152.5"/>
    <m/>
  </r>
  <r>
    <x v="1"/>
    <x v="6"/>
    <s v="Pakistan"/>
    <s v="KAPCO"/>
    <s v="Natural gas"/>
    <s v="NON MERCHANT"/>
    <n v="0.36"/>
    <s v="Equity"/>
    <n v="261"/>
    <m/>
    <m/>
    <n v="93.96"/>
    <m/>
  </r>
  <r>
    <x v="1"/>
    <x v="6"/>
    <s v="Pakistan"/>
    <s v="UCH 2"/>
    <s v="Natural gas"/>
    <s v="NON MERCHANT"/>
    <n v="1"/>
    <s v="Global"/>
    <m/>
    <n v="375"/>
    <m/>
    <m/>
    <n v="375"/>
  </r>
  <r>
    <x v="1"/>
    <x v="6"/>
    <s v="Pakistan"/>
    <s v="UCH"/>
    <s v="Natural gas"/>
    <s v="NON MERCHANT"/>
    <n v="0.94679999999999997"/>
    <s v="Global"/>
    <n v="551.29999999999995"/>
    <m/>
    <m/>
    <n v="521.971"/>
    <m/>
  </r>
  <r>
    <x v="1"/>
    <x v="6"/>
    <s v="Pakistan"/>
    <s v="KAPCO"/>
    <s v="Other non renewable"/>
    <s v="NON MERCHANT"/>
    <n v="0.36"/>
    <s v="Equity"/>
    <n v="1084"/>
    <m/>
    <m/>
    <n v="390.24"/>
    <m/>
  </r>
  <r>
    <x v="1"/>
    <x v="6"/>
    <s v="Singapore"/>
    <s v="SENOKO"/>
    <s v="Natural gas"/>
    <s v="MERCHANT"/>
    <n v="0.3"/>
    <s v="Equity"/>
    <n v="2375"/>
    <n v="430"/>
    <m/>
    <n v="712.5"/>
    <n v="129"/>
  </r>
  <r>
    <x v="1"/>
    <x v="6"/>
    <s v="Singapore"/>
    <s v="PASIR PANJANG"/>
    <s v="Other non renewable"/>
    <s v="MERCHANT"/>
    <n v="0.3"/>
    <s v="Equity"/>
    <n v="105"/>
    <m/>
    <m/>
    <n v="31.5"/>
    <m/>
  </r>
  <r>
    <x v="1"/>
    <x v="6"/>
    <s v="Singapore"/>
    <s v="SENOKO"/>
    <s v="Other non renewable"/>
    <s v="MERCHANT"/>
    <n v="0.3"/>
    <s v="Equity"/>
    <n v="500"/>
    <m/>
    <m/>
    <n v="150"/>
    <m/>
  </r>
  <r>
    <x v="1"/>
    <x v="6"/>
    <s v="Thailand"/>
    <s v="GLOW IPP"/>
    <s v="Natural gas"/>
    <s v="NON MERCHANT"/>
    <n v="1"/>
    <s v="Global"/>
    <n v="713"/>
    <m/>
    <m/>
    <n v="713"/>
    <m/>
  </r>
  <r>
    <x v="1"/>
    <x v="6"/>
    <s v="Thailand"/>
    <s v="GLOW SPP1"/>
    <s v="Natural gas"/>
    <s v="NON MERCHANT"/>
    <n v="1"/>
    <s v="Global"/>
    <n v="124"/>
    <m/>
    <m/>
    <n v="124"/>
    <m/>
  </r>
  <r>
    <x v="1"/>
    <x v="6"/>
    <s v="Thailand"/>
    <s v="GLOW SPP2"/>
    <s v="Natural gas"/>
    <s v="NON MERCHANT"/>
    <n v="1"/>
    <s v="Global"/>
    <n v="213"/>
    <m/>
    <m/>
    <n v="213"/>
    <m/>
  </r>
  <r>
    <x v="1"/>
    <x v="6"/>
    <s v="Thailand"/>
    <s v="GLOW PHASE II"/>
    <s v="Natural gas"/>
    <s v="NON MERCHANT"/>
    <n v="1"/>
    <s v="Global"/>
    <n v="281"/>
    <m/>
    <m/>
    <n v="281"/>
    <m/>
  </r>
  <r>
    <x v="1"/>
    <x v="6"/>
    <s v="Thailand"/>
    <s v="GLOW PHASE IV"/>
    <s v="Natural gas"/>
    <s v="NON MERCHANT"/>
    <n v="1"/>
    <s v="Global"/>
    <n v="77"/>
    <m/>
    <m/>
    <n v="77"/>
    <m/>
  </r>
  <r>
    <x v="1"/>
    <x v="6"/>
    <s v="Thailand"/>
    <s v="GLOW PHASE V"/>
    <s v="Natural gas"/>
    <s v="NON MERCHANT"/>
    <n v="1"/>
    <s v="Global"/>
    <n v="342"/>
    <m/>
    <m/>
    <n v="342"/>
    <m/>
  </r>
  <r>
    <x v="1"/>
    <x v="6"/>
    <s v="Thailand"/>
    <s v="TNP2"/>
    <s v="Natural gas"/>
    <s v="NON MERCHANT"/>
    <n v="1"/>
    <s v="Global"/>
    <m/>
    <n v="110"/>
    <m/>
    <m/>
    <n v="110"/>
  </r>
  <r>
    <x v="1"/>
    <x v="6"/>
    <s v="Thailand"/>
    <s v="TNP (PLUAK DAENG)"/>
    <s v="Natural gas"/>
    <s v="NON MERCHANT"/>
    <n v="1"/>
    <s v="Global"/>
    <n v="136"/>
    <m/>
    <m/>
    <n v="136"/>
    <m/>
  </r>
  <r>
    <x v="1"/>
    <x v="6"/>
    <s v="Thailand"/>
    <s v="GLOW CFB3"/>
    <s v="Coal"/>
    <s v="NON MERCHANT"/>
    <n v="1"/>
    <s v="Global"/>
    <n v="115"/>
    <m/>
    <m/>
    <n v="115"/>
    <m/>
  </r>
  <r>
    <x v="1"/>
    <x v="6"/>
    <s v="Thailand"/>
    <s v="GHECO ONE"/>
    <s v="Coal"/>
    <s v="NON MERCHANT"/>
    <n v="1"/>
    <s v="Global"/>
    <m/>
    <n v="660"/>
    <m/>
    <m/>
    <n v="660"/>
  </r>
  <r>
    <x v="1"/>
    <x v="6"/>
    <s v="Thailand"/>
    <s v="GLOW SPP3"/>
    <s v="Coal"/>
    <s v="NON MERCHANT"/>
    <n v="1"/>
    <s v="Global"/>
    <n v="300"/>
    <m/>
    <m/>
    <n v="300"/>
    <m/>
  </r>
  <r>
    <x v="1"/>
    <x v="6"/>
    <s v="Thailand"/>
    <s v="GLOW IPP"/>
    <s v="Solar"/>
    <s v="NON MERCHANT"/>
    <n v="1"/>
    <s v="Global"/>
    <m/>
    <n v="1.55"/>
    <m/>
    <m/>
    <n v="1.55"/>
  </r>
  <r>
    <x v="1"/>
    <x v="7"/>
    <s v="Australia"/>
    <s v="HAZELWOOD"/>
    <s v="Coal"/>
    <s v="MERCHANT"/>
    <n v="1"/>
    <s v="Global"/>
    <n v="1542.375"/>
    <m/>
    <m/>
    <n v="1542.375"/>
    <m/>
  </r>
  <r>
    <x v="1"/>
    <x v="7"/>
    <s v="Australia"/>
    <s v="LOY YANG B"/>
    <s v="Coal"/>
    <s v="NON MERCHANT"/>
    <n v="1"/>
    <s v="Global"/>
    <n v="954.6"/>
    <m/>
    <m/>
    <n v="954.6"/>
    <m/>
  </r>
  <r>
    <x v="1"/>
    <x v="7"/>
    <s v="Australia"/>
    <s v="KWINANA"/>
    <s v="Natural gas"/>
    <s v="NON MERCHANT"/>
    <n v="1"/>
    <s v="Global"/>
    <n v="122"/>
    <m/>
    <m/>
    <n v="122"/>
    <m/>
  </r>
  <r>
    <x v="1"/>
    <x v="7"/>
    <s v="Australia"/>
    <s v="PELICAN POINT"/>
    <s v="Natural gas"/>
    <s v="MERCHANT"/>
    <n v="1"/>
    <s v="Global"/>
    <n v="479"/>
    <m/>
    <m/>
    <n v="479"/>
    <m/>
  </r>
  <r>
    <x v="1"/>
    <x v="7"/>
    <s v="Australia"/>
    <s v="SYNERGEN"/>
    <s v="Natural gas"/>
    <s v="MERCHANT"/>
    <n v="1"/>
    <s v="Global"/>
    <n v="396"/>
    <m/>
    <m/>
    <n v="396"/>
    <m/>
  </r>
  <r>
    <x v="1"/>
    <x v="7"/>
    <s v="Australia"/>
    <s v="CANUNDA"/>
    <s v="Wind"/>
    <s v="NON MERCHANT"/>
    <n v="1"/>
    <s v="Global"/>
    <n v="46"/>
    <m/>
    <m/>
    <n v="46"/>
    <m/>
  </r>
  <r>
    <x v="2"/>
    <x v="8"/>
    <s v="France"/>
    <s v="COFELY SUD OUEST"/>
    <s v="Natural gas"/>
    <s v="#"/>
    <n v="1"/>
    <s v="Global"/>
    <n v="149.57"/>
    <m/>
    <m/>
    <n v="149.57"/>
    <m/>
  </r>
  <r>
    <x v="2"/>
    <x v="8"/>
    <s v="France"/>
    <s v="CPCU SNC COGEN VITRY"/>
    <s v="Natural gas"/>
    <s v="#"/>
    <n v="1"/>
    <s v="Global"/>
    <n v="130"/>
    <m/>
    <m/>
    <n v="130"/>
    <m/>
  </r>
  <r>
    <x v="2"/>
    <x v="8"/>
    <s v="France"/>
    <s v="CPCU ST OUEN"/>
    <s v="Natural gas"/>
    <s v="#"/>
    <n v="1"/>
    <s v="Global"/>
    <n v="130"/>
    <m/>
    <m/>
    <n v="130"/>
    <m/>
  </r>
  <r>
    <x v="2"/>
    <x v="8"/>
    <s v="France"/>
    <s v="FINERGAZ"/>
    <s v="Natural gas"/>
    <s v="#"/>
    <n v="1"/>
    <s v="Global"/>
    <n v="91.825000000000003"/>
    <m/>
    <m/>
    <n v="91.825000000000003"/>
    <m/>
  </r>
  <r>
    <x v="2"/>
    <x v="8"/>
    <s v="France"/>
    <s v="STÉ GARDANNAISE COGÉNÉRATION"/>
    <s v="Natural gas"/>
    <s v="#"/>
    <n v="1"/>
    <s v="Global"/>
    <n v="90"/>
    <m/>
    <m/>
    <n v="90"/>
    <m/>
  </r>
  <r>
    <x v="2"/>
    <x v="8"/>
    <s v="France"/>
    <s v="COGÉNÉRATION INDUSTRIELLE SITE CONDAT"/>
    <s v="Natural gas"/>
    <s v="#"/>
    <n v="1"/>
    <s v="Global"/>
    <n v="88"/>
    <m/>
    <m/>
    <n v="88"/>
    <m/>
  </r>
  <r>
    <x v="2"/>
    <x v="8"/>
    <s v="France"/>
    <s v="COFELY SUD-EST"/>
    <s v="Natural gas"/>
    <s v="#"/>
    <n v="1"/>
    <s v="Global"/>
    <n v="67.034999999999997"/>
    <m/>
    <m/>
    <n v="67.034999999999997"/>
    <m/>
  </r>
  <r>
    <x v="2"/>
    <x v="8"/>
    <s v="France"/>
    <s v="COFELY NORD-EST"/>
    <s v="Natural gas"/>
    <s v="#"/>
    <n v="1"/>
    <s v="Global"/>
    <n v="64.89"/>
    <m/>
    <m/>
    <n v="64.89"/>
    <m/>
  </r>
  <r>
    <x v="2"/>
    <x v="8"/>
    <s v="France"/>
    <s v="NE VARIETUR"/>
    <s v="Natural gas"/>
    <s v="#"/>
    <n v="1"/>
    <s v="Global"/>
    <n v="56.311"/>
    <m/>
    <m/>
    <n v="56.311"/>
    <m/>
  </r>
  <r>
    <x v="2"/>
    <x v="8"/>
    <s v="France"/>
    <s v="ENERSOL"/>
    <s v="Natural gas"/>
    <s v="#"/>
    <n v="1"/>
    <s v="Global"/>
    <n v="55"/>
    <m/>
    <m/>
    <n v="55"/>
    <m/>
  </r>
  <r>
    <x v="2"/>
    <x v="8"/>
    <s v="France"/>
    <s v="COFELY CENTRE OUEST"/>
    <s v="Natural gas"/>
    <s v="#"/>
    <n v="1"/>
    <s v="Global"/>
    <n v="51.746000000000002"/>
    <m/>
    <m/>
    <n v="51.746000000000002"/>
    <m/>
  </r>
  <r>
    <x v="2"/>
    <x v="8"/>
    <s v="France"/>
    <s v="Natural gas (&lt; 50MW)"/>
    <s v="Natural gas"/>
    <s v="#"/>
    <n v="1"/>
    <s v="Global"/>
    <n v="563.77700000000004"/>
    <m/>
    <m/>
    <n v="563.77700000000004"/>
    <m/>
  </r>
  <r>
    <x v="2"/>
    <x v="8"/>
    <s v="France"/>
    <s v="Biomass and biogas"/>
    <s v="Biomass and biogas"/>
    <s v="#"/>
    <n v="1"/>
    <s v="Global"/>
    <n v="20"/>
    <n v="6.4"/>
    <m/>
    <n v="20"/>
    <n v="6.4"/>
  </r>
  <r>
    <x v="2"/>
    <x v="8"/>
    <s v="France"/>
    <s v="Solar"/>
    <s v="Solar"/>
    <s v="#"/>
    <n v="1"/>
    <s v="Global"/>
    <n v="5.1230000000000002"/>
    <m/>
    <m/>
    <n v="5.1230000000000002"/>
    <m/>
  </r>
  <r>
    <x v="2"/>
    <x v="8"/>
    <s v="France"/>
    <s v="CPCU ST OUEN"/>
    <s v="Coal"/>
    <s v="#"/>
    <n v="1"/>
    <s v="Global"/>
    <n v="7"/>
    <m/>
    <m/>
    <n v="7"/>
    <m/>
  </r>
  <r>
    <x v="2"/>
    <x v="8"/>
    <s v="Germany"/>
    <s v="COFELY DEUTSCHLAND GMBH"/>
    <s v="Natural gas"/>
    <s v="#"/>
    <n v="1"/>
    <s v="Global"/>
    <n v="9.8699999999999992"/>
    <m/>
    <m/>
    <n v="9.8699999999999992"/>
    <m/>
  </r>
  <r>
    <x v="2"/>
    <x v="8"/>
    <s v="Italy"/>
    <s v="CENTRALE DI ACERRA"/>
    <s v="Natural gas"/>
    <s v="#"/>
    <n v="1"/>
    <s v="Global"/>
    <n v="89"/>
    <m/>
    <m/>
    <n v="89"/>
    <m/>
  </r>
  <r>
    <x v="2"/>
    <x v="8"/>
    <s v="Italy"/>
    <s v="Natural gas (&lt; 50MW)"/>
    <s v="Natural gas"/>
    <s v="#"/>
    <n v="1"/>
    <s v="Global"/>
    <n v="191.30700000000002"/>
    <m/>
    <m/>
    <n v="191.30700000000002"/>
    <m/>
  </r>
  <r>
    <x v="2"/>
    <x v="8"/>
    <s v="Italy"/>
    <s v="COFELY ITALIA - ENR SOLAIRE"/>
    <s v="Solar"/>
    <s v="#"/>
    <n v="1"/>
    <s v="Global"/>
    <n v="2.1269999999999998"/>
    <m/>
    <m/>
    <n v="2.1269999999999998"/>
    <m/>
  </r>
  <r>
    <x v="2"/>
    <x v="8"/>
    <s v="Spain"/>
    <s v="COFELY SPAIN"/>
    <s v="Natural gas"/>
    <s v="#"/>
    <n v="1"/>
    <s v="Global"/>
    <n v="27.433"/>
    <m/>
    <m/>
    <n v="27.433"/>
    <m/>
  </r>
  <r>
    <x v="2"/>
    <x v="8"/>
    <s v="Spain"/>
    <s v="SOLVAY"/>
    <s v="Natural gas"/>
    <s v="#"/>
    <n v="1"/>
    <s v="Global"/>
    <n v="24.9"/>
    <m/>
    <m/>
    <n v="24.9"/>
    <m/>
  </r>
  <r>
    <x v="2"/>
    <x v="8"/>
    <s v="United Kingdom"/>
    <s v="Natural gas (&lt; 20MW)"/>
    <s v="Natural gas"/>
    <s v="#"/>
    <n v="1"/>
    <s v="Global"/>
    <n v="37.020000000000003"/>
    <m/>
    <m/>
    <n v="37.020000000000003"/>
    <m/>
  </r>
  <r>
    <x v="2"/>
    <x v="8"/>
    <s v="Frenc.Polynesia"/>
    <s v="EDT - ENR HYDRO"/>
    <s v="Hydro"/>
    <s v="#"/>
    <n v="1"/>
    <s v="Global"/>
    <n v="47.8"/>
    <m/>
    <m/>
    <n v="47.8"/>
    <m/>
  </r>
  <r>
    <x v="2"/>
    <x v="8"/>
    <s v="Frenc.Polynesia"/>
    <s v="CENTRALE E. MARTIN"/>
    <s v="Other non renewable"/>
    <s v="#"/>
    <n v="1"/>
    <s v="Global"/>
    <n v="122.8"/>
    <m/>
    <m/>
    <n v="122.8"/>
    <m/>
  </r>
  <r>
    <x v="2"/>
    <x v="8"/>
    <s v="Frenc.Polynesia"/>
    <s v="CENTRALE VAIRAATOA"/>
    <s v="Other non renewable"/>
    <s v="#"/>
    <n v="1"/>
    <s v="Global"/>
    <n v="37.5"/>
    <m/>
    <m/>
    <n v="37.5"/>
    <m/>
  </r>
  <r>
    <x v="2"/>
    <x v="8"/>
    <s v="Frenc.Polynesia"/>
    <s v="TAHITI INT OM"/>
    <s v="Other non renewable"/>
    <s v="#"/>
    <n v="1"/>
    <s v="Global"/>
    <n v="77.88"/>
    <m/>
    <m/>
    <n v="77.88"/>
    <m/>
  </r>
  <r>
    <x v="2"/>
    <x v="8"/>
    <s v="Frenc.Polynesia"/>
    <s v="EDT - ENR SOLAIRE"/>
    <s v="Solar"/>
    <s v="#"/>
    <n v="1"/>
    <s v="Global"/>
    <n v="0.54700000000000004"/>
    <m/>
    <m/>
    <n v="0.54700000000000004"/>
    <m/>
  </r>
  <r>
    <x v="2"/>
    <x v="8"/>
    <s v="Frenc.Polynesia"/>
    <s v="EDT - ENR EOLIEN"/>
    <s v="Wind"/>
    <s v="#"/>
    <n v="1"/>
    <s v="Global"/>
    <n v="0.12"/>
    <m/>
    <m/>
    <n v="0.12"/>
    <m/>
  </r>
  <r>
    <x v="2"/>
    <x v="8"/>
    <s v="New Caledonia"/>
    <s v="EEC - ENR SOLAIRE"/>
    <s v="Solar"/>
    <s v="#"/>
    <n v="1"/>
    <s v="Global"/>
    <n v="0.22"/>
    <m/>
    <m/>
    <n v="0.22"/>
    <m/>
  </r>
  <r>
    <x v="2"/>
    <x v="8"/>
    <s v="New Caledonia"/>
    <s v="EEC - ENR EOLIEN"/>
    <s v="Wind"/>
    <s v="#"/>
    <n v="1"/>
    <s v="Global"/>
    <n v="13"/>
    <m/>
    <m/>
    <n v="13"/>
    <m/>
  </r>
  <r>
    <x v="2"/>
    <x v="8"/>
    <s v="Vanuatu"/>
    <s v="UNELCO VANUATU - ENR SOLAIRE"/>
    <s v="Other renewable"/>
    <s v="#"/>
    <n v="1"/>
    <s v="Global"/>
    <n v="0.1"/>
    <m/>
    <m/>
    <n v="0.1"/>
    <m/>
  </r>
  <r>
    <x v="2"/>
    <x v="8"/>
    <s v="Vanuatu"/>
    <s v="UNELCO VANUATU - ENR EOLIEN"/>
    <s v="Wind"/>
    <s v="#"/>
    <n v="1"/>
    <s v="Global"/>
    <n v="3.03"/>
    <m/>
    <m/>
    <n v="3.03"/>
    <m/>
  </r>
  <r>
    <x v="2"/>
    <x v="8"/>
    <s v="Wallis,Futuna"/>
    <s v="EEWF - ENR SOLAIRE"/>
    <s v="Other renewable"/>
    <s v="#"/>
    <n v="1"/>
    <s v="Global"/>
    <n v="0.15"/>
    <m/>
    <m/>
    <n v="0.15"/>
    <m/>
  </r>
  <r>
    <x v="2"/>
    <x v="8"/>
    <s v="Wallis,Futuna"/>
    <s v="EEWF - ENR HYDRO"/>
    <s v="Hydro"/>
    <s v="#"/>
    <n v="1"/>
    <s v="Global"/>
    <n v="0.15"/>
    <m/>
    <m/>
    <n v="0.1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eurs" grandTotalCaption="GDF SUEZ" updatedVersion="3" minRefreshableVersion="3" showCalcMbrs="0" useAutoFormatting="1" itemPrintTitles="1" createdVersion="3" indent="0" outline="1" outlineData="1" multipleFieldFilters="0" chartFormat="10" rowHeaderCaption="Business Line / Area">
  <location ref="C6:D10" firstHeaderRow="1" firstDataRow="1" firstDataCol="1"/>
  <pivotFields count="13">
    <pivotField axis="axisRow" showAll="0">
      <items count="4">
        <item sd="0" x="0"/>
        <item sd="0" x="1"/>
        <item sd="0" x="2"/>
        <item t="default"/>
      </items>
    </pivotField>
    <pivotField axis="axisRow" showAll="0">
      <items count="10">
        <item x="6"/>
        <item x="7"/>
        <item x="0"/>
        <item x="2"/>
        <item x="5"/>
        <item x="3"/>
        <item x="1"/>
        <item x="4"/>
        <item x="8"/>
        <item t="default"/>
      </items>
    </pivotField>
    <pivotField showAll="0"/>
    <pivotField showAll="0"/>
    <pivotField showAll="0"/>
    <pivotField showAll="0"/>
    <pivotField numFmtId="165" showAll="0"/>
    <pivotField showAll="0"/>
    <pivotField dataField="1" showAll="0" defaultSubtotal="0"/>
    <pivotField showAll="0" defaultSubtotal="0"/>
    <pivotField showAll="0"/>
    <pivotField showAll="0" defaultSubtotal="0"/>
    <pivotField showAll="0" defaultSubtotal="0"/>
  </pivotFields>
  <rowFields count="2">
    <field x="0"/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Total Installed capacity _x000a_(MW @100%)" fld="8" baseField="0" baseItem="0"/>
  </dataFields>
  <formats count="22">
    <format dxfId="21">
      <pivotArea type="origin" dataOnly="0" labelOnly="1" outline="0" fieldPosition="0"/>
    </format>
    <format dxfId="20">
      <pivotArea field="-2" type="button" dataOnly="0" labelOnly="1" outline="0" axis="axisValues" fieldPosition="0"/>
    </format>
    <format dxfId="19">
      <pivotArea type="topRight" dataOnly="0" labelOnly="1" outline="0" fieldPosition="0"/>
    </format>
    <format dxfId="18">
      <pivotArea type="origin" dataOnly="0" labelOnly="1" outline="0" fieldPosition="0"/>
    </format>
    <format dxfId="17">
      <pivotArea field="0" type="button" dataOnly="0" labelOnly="1" outline="0" axis="axisRow" fieldPosition="0"/>
    </format>
    <format dxfId="16">
      <pivotArea field="-2" type="button" dataOnly="0" labelOnly="1" outline="0" axis="axisValues" fieldPosition="0"/>
    </format>
    <format dxfId="15">
      <pivotArea type="topRight" dataOnly="0" labelOnly="1" outline="0" fieldPosition="0"/>
    </format>
    <format dxfId="14">
      <pivotArea type="origin" dataOnly="0" labelOnly="1" outline="0" fieldPosition="0"/>
    </format>
    <format dxfId="13">
      <pivotArea field="-2" type="button" dataOnly="0" labelOnly="1" outline="0" axis="axisValues" fieldPosition="0"/>
    </format>
    <format dxfId="12">
      <pivotArea type="topRight" dataOnly="0" labelOnly="1" outline="0" fieldPosition="0"/>
    </format>
    <format dxfId="11">
      <pivotArea outline="0" collapsedLevelsAreSubtotals="1" fieldPosition="0"/>
    </format>
    <format dxfId="10">
      <pivotArea field="-2" type="button" dataOnly="0" labelOnly="1" outline="0" axis="axisValues" fieldPosition="0"/>
    </format>
    <format dxfId="9">
      <pivotArea field="0" type="button" dataOnly="0" labelOnly="1" outline="0" axis="axisRow" fieldPosition="0"/>
    </format>
    <format dxfId="8">
      <pivotArea dataOnly="0" labelOnly="1" outline="0" axis="axisValues" fieldPosition="0"/>
    </format>
    <format dxfId="7">
      <pivotArea field="0" type="button" dataOnly="0" labelOnly="1" outline="0" axis="axisRow" fieldPosition="0"/>
    </format>
    <format dxfId="6">
      <pivotArea dataOnly="0" labelOnly="1" outline="0" axis="axisValues" fieldPosition="0"/>
    </format>
    <format dxfId="5">
      <pivotArea dataOnly="0" labelOnly="1" outline="0" axis="axisValues" fieldPosition="0"/>
    </format>
    <format dxfId="4">
      <pivotArea dataOnly="0" labelOnly="1" outline="0" axis="axisValues" fieldPosition="0"/>
    </format>
    <format dxfId="3">
      <pivotArea type="all" dataOnly="0" outline="0" fieldPosition="0"/>
    </format>
    <format dxfId="2">
      <pivotArea type="all" dataOnly="0" outline="0" fieldPosition="0"/>
    </format>
    <format dxfId="1">
      <pivotArea field="0" type="button" dataOnly="0" labelOnly="1" outline="0" axis="axisRow" fieldPosition="0"/>
    </format>
    <format dxfId="0">
      <pivotArea dataOnly="0" labelOnly="1" outline="0" axis="axisValues" fieldPosition="0"/>
    </format>
  </formats>
  <chartFormats count="13"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5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5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8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8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9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9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9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eurs" grandTotalCaption="GDF SUEZ" updatedVersion="3" minRefreshableVersion="3" showCalcMbrs="0" useAutoFormatting="1" itemPrintTitles="1" createdVersion="3" indent="0" outline="1" outlineData="1" multipleFieldFilters="0" chartFormat="11" rowHeaderCaption="Business Line / Area">
  <location ref="C21:D25" firstHeaderRow="1" firstDataRow="1" firstDataCol="1"/>
  <pivotFields count="13">
    <pivotField axis="axisRow" showAll="0">
      <items count="4">
        <item sd="0" x="0"/>
        <item sd="0" x="1"/>
        <item sd="0" x="2"/>
        <item t="default"/>
      </items>
    </pivotField>
    <pivotField axis="axisRow" showAll="0">
      <items count="10">
        <item x="6"/>
        <item x="7"/>
        <item x="0"/>
        <item x="2"/>
        <item x="5"/>
        <item x="3"/>
        <item x="1"/>
        <item x="4"/>
        <item x="8"/>
        <item t="default"/>
      </items>
    </pivotField>
    <pivotField showAll="0"/>
    <pivotField showAll="0"/>
    <pivotField showAll="0"/>
    <pivotField showAll="0"/>
    <pivotField numFmtId="165" showAll="0"/>
    <pivotField showAll="0"/>
    <pivotField showAll="0" defaultSubtotal="0"/>
    <pivotField dataField="1" showAll="0" defaultSubtotal="0"/>
    <pivotField showAll="0"/>
    <pivotField showAll="0" defaultSubtotal="0"/>
    <pivotField showAll="0" defaultSubtotal="0"/>
  </pivotFields>
  <rowFields count="2">
    <field x="0"/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Total Under construction capacity _x000a_(MW @100%)" fld="9" baseField="0" baseItem="0"/>
  </dataFields>
  <formats count="22">
    <format dxfId="43">
      <pivotArea type="origin" dataOnly="0" labelOnly="1" outline="0" fieldPosition="0"/>
    </format>
    <format dxfId="42">
      <pivotArea field="-2" type="button" dataOnly="0" labelOnly="1" outline="0" axis="axisValues" fieldPosition="0"/>
    </format>
    <format dxfId="41">
      <pivotArea type="topRight" dataOnly="0" labelOnly="1" outline="0" fieldPosition="0"/>
    </format>
    <format dxfId="40">
      <pivotArea type="origin" dataOnly="0" labelOnly="1" outline="0" fieldPosition="0"/>
    </format>
    <format dxfId="39">
      <pivotArea field="0" type="button" dataOnly="0" labelOnly="1" outline="0" axis="axisRow" fieldPosition="0"/>
    </format>
    <format dxfId="38">
      <pivotArea field="-2" type="button" dataOnly="0" labelOnly="1" outline="0" axis="axisValues" fieldPosition="0"/>
    </format>
    <format dxfId="37">
      <pivotArea type="topRight" dataOnly="0" labelOnly="1" outline="0" fieldPosition="0"/>
    </format>
    <format dxfId="36">
      <pivotArea type="origin" dataOnly="0" labelOnly="1" outline="0" fieldPosition="0"/>
    </format>
    <format dxfId="35">
      <pivotArea field="-2" type="button" dataOnly="0" labelOnly="1" outline="0" axis="axisValues" fieldPosition="0"/>
    </format>
    <format dxfId="34">
      <pivotArea type="topRight" dataOnly="0" labelOnly="1" outline="0" fieldPosition="0"/>
    </format>
    <format dxfId="33">
      <pivotArea outline="0" collapsedLevelsAreSubtotals="1" fieldPosition="0"/>
    </format>
    <format dxfId="32">
      <pivotArea field="-2" type="button" dataOnly="0" labelOnly="1" outline="0" axis="axisValues" fieldPosition="0"/>
    </format>
    <format dxfId="31">
      <pivotArea field="0" type="button" dataOnly="0" labelOnly="1" outline="0" axis="axisRow" fieldPosition="0"/>
    </format>
    <format dxfId="30">
      <pivotArea dataOnly="0" labelOnly="1" outline="0" axis="axisValues" fieldPosition="0"/>
    </format>
    <format dxfId="29">
      <pivotArea field="0" type="button" dataOnly="0" labelOnly="1" outline="0" axis="axisRow" fieldPosition="0"/>
    </format>
    <format dxfId="28">
      <pivotArea dataOnly="0" labelOnly="1" outline="0" axis="axisValues" fieldPosition="0"/>
    </format>
    <format dxfId="27">
      <pivotArea dataOnly="0" labelOnly="1" outline="0" axis="axisValues" fieldPosition="0"/>
    </format>
    <format dxfId="26">
      <pivotArea dataOnly="0" labelOnly="1" outline="0" axis="axisValues" fieldPosition="0"/>
    </format>
    <format dxfId="25">
      <pivotArea type="all" dataOnly="0" outline="0" fieldPosition="0"/>
    </format>
    <format dxfId="24">
      <pivotArea type="all" dataOnly="0" outline="0" fieldPosition="0"/>
    </format>
    <format dxfId="23">
      <pivotArea field="0" type="button" dataOnly="0" labelOnly="1" outline="0" axis="axisRow" fieldPosition="0"/>
    </format>
    <format dxfId="22">
      <pivotArea dataOnly="0" labelOnly="1" outline="0" axis="axisValues" fieldPosition="0"/>
    </format>
  </formats>
  <chartFormats count="7"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7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0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0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D51"/>
  <sheetViews>
    <sheetView showGridLines="0" tabSelected="1" view="pageBreakPreview" topLeftCell="A16" zoomScale="85" zoomScaleNormal="90" zoomScaleSheetLayoutView="85" workbookViewId="0">
      <selection activeCell="B25" sqref="B25"/>
    </sheetView>
  </sheetViews>
  <sheetFormatPr baseColWidth="10" defaultRowHeight="15"/>
  <cols>
    <col min="1" max="1" width="2.5703125" customWidth="1"/>
    <col min="2" max="2" width="29.140625" customWidth="1"/>
    <col min="3" max="3" width="58.28515625" customWidth="1"/>
    <col min="4" max="4" width="2.85546875" customWidth="1"/>
    <col min="5" max="5" width="6.28515625" customWidth="1"/>
  </cols>
  <sheetData>
    <row r="2" spans="3:3">
      <c r="C2" s="406"/>
    </row>
    <row r="3" spans="3:3">
      <c r="C3" s="406"/>
    </row>
    <row r="4" spans="3:3">
      <c r="C4" s="406"/>
    </row>
    <row r="5" spans="3:3">
      <c r="C5" s="406"/>
    </row>
    <row r="6" spans="3:3" ht="15.75" customHeight="1">
      <c r="C6" s="406"/>
    </row>
    <row r="7" spans="3:3">
      <c r="C7" s="406"/>
    </row>
    <row r="8" spans="3:3">
      <c r="C8" s="406"/>
    </row>
    <row r="9" spans="3:3">
      <c r="C9" s="406"/>
    </row>
    <row r="10" spans="3:3">
      <c r="C10" s="406"/>
    </row>
    <row r="11" spans="3:3">
      <c r="C11" s="406"/>
    </row>
    <row r="12" spans="3:3">
      <c r="C12" s="406"/>
    </row>
    <row r="13" spans="3:3">
      <c r="C13" s="406"/>
    </row>
    <row r="14" spans="3:3">
      <c r="C14" s="406"/>
    </row>
    <row r="15" spans="3:3" ht="15.75" customHeight="1">
      <c r="C15" s="406"/>
    </row>
    <row r="16" spans="3:3">
      <c r="C16" s="406"/>
    </row>
    <row r="17" spans="2:4">
      <c r="C17" s="406"/>
    </row>
    <row r="18" spans="2:4">
      <c r="C18" s="406"/>
    </row>
    <row r="19" spans="2:4">
      <c r="C19" s="406"/>
    </row>
    <row r="20" spans="2:4">
      <c r="C20" s="406"/>
    </row>
    <row r="21" spans="2:4">
      <c r="C21" s="406"/>
    </row>
    <row r="22" spans="2:4">
      <c r="C22" s="406"/>
    </row>
    <row r="23" spans="2:4">
      <c r="C23" s="406"/>
    </row>
    <row r="24" spans="2:4">
      <c r="B24" s="468" t="s">
        <v>858</v>
      </c>
      <c r="C24" s="406"/>
    </row>
    <row r="28" spans="2:4" ht="15.75">
      <c r="B28" s="407" t="s">
        <v>845</v>
      </c>
      <c r="C28" s="407"/>
      <c r="D28" s="48"/>
    </row>
    <row r="29" spans="2:4" ht="16.5" thickBot="1">
      <c r="B29" s="407"/>
      <c r="C29" s="407"/>
      <c r="D29" s="48"/>
    </row>
    <row r="30" spans="2:4" ht="16.5" thickTop="1" thickBot="1">
      <c r="B30" s="409" t="s">
        <v>847</v>
      </c>
      <c r="C30" s="409"/>
      <c r="D30" s="48"/>
    </row>
    <row r="31" spans="2:4" ht="17.25" thickTop="1" thickBot="1">
      <c r="B31" s="408"/>
      <c r="C31" s="408"/>
      <c r="D31" s="48"/>
    </row>
    <row r="32" spans="2:4" ht="15.75" thickTop="1">
      <c r="B32" s="410" t="s">
        <v>842</v>
      </c>
      <c r="C32" s="413" t="s">
        <v>848</v>
      </c>
      <c r="D32" s="48"/>
    </row>
    <row r="33" spans="2:4" ht="15.75" thickBot="1">
      <c r="B33" s="411"/>
      <c r="C33" s="415"/>
      <c r="D33" s="48"/>
    </row>
    <row r="34" spans="2:4" ht="15.75" thickTop="1">
      <c r="B34" s="411"/>
      <c r="C34" s="413" t="s">
        <v>849</v>
      </c>
      <c r="D34" s="48"/>
    </row>
    <row r="35" spans="2:4" ht="15.75" thickBot="1">
      <c r="B35" s="411"/>
      <c r="C35" s="415"/>
      <c r="D35" s="48"/>
    </row>
    <row r="36" spans="2:4" ht="15.75" thickTop="1">
      <c r="B36" s="411"/>
      <c r="C36" s="413" t="s">
        <v>850</v>
      </c>
      <c r="D36" s="48"/>
    </row>
    <row r="37" spans="2:4" ht="15.75" thickBot="1">
      <c r="B37" s="411"/>
      <c r="C37" s="415"/>
      <c r="D37" s="48"/>
    </row>
    <row r="38" spans="2:4" ht="15.75" thickTop="1">
      <c r="B38" s="411"/>
      <c r="C38" s="413" t="s">
        <v>851</v>
      </c>
      <c r="D38" s="48"/>
    </row>
    <row r="39" spans="2:4" ht="15.75" thickBot="1">
      <c r="B39" s="412"/>
      <c r="C39" s="414"/>
      <c r="D39" s="48"/>
    </row>
    <row r="40" spans="2:4" ht="17.25" thickTop="1" thickBot="1">
      <c r="B40" s="408"/>
      <c r="C40" s="408"/>
      <c r="D40" s="48"/>
    </row>
    <row r="41" spans="2:4" ht="15.75" thickTop="1">
      <c r="B41" s="410" t="s">
        <v>846</v>
      </c>
      <c r="C41" s="413" t="s">
        <v>852</v>
      </c>
      <c r="D41" s="48"/>
    </row>
    <row r="42" spans="2:4" ht="15.75" thickBot="1">
      <c r="B42" s="411"/>
      <c r="C42" s="415"/>
      <c r="D42" s="48"/>
    </row>
    <row r="43" spans="2:4" ht="15.75" thickTop="1">
      <c r="B43" s="411"/>
      <c r="C43" s="413" t="s">
        <v>853</v>
      </c>
      <c r="D43" s="48"/>
    </row>
    <row r="44" spans="2:4" ht="15.75" thickBot="1">
      <c r="B44" s="411"/>
      <c r="C44" s="415"/>
      <c r="D44" s="48"/>
    </row>
    <row r="45" spans="2:4" ht="15.75" thickTop="1">
      <c r="B45" s="411"/>
      <c r="C45" s="413" t="s">
        <v>854</v>
      </c>
      <c r="D45" s="48"/>
    </row>
    <row r="46" spans="2:4" ht="15.75" thickBot="1">
      <c r="B46" s="412"/>
      <c r="C46" s="414"/>
      <c r="D46" s="48"/>
    </row>
    <row r="47" spans="2:4" ht="17.25" thickTop="1" thickBot="1">
      <c r="B47" s="408"/>
      <c r="C47" s="408"/>
      <c r="D47" s="48"/>
    </row>
    <row r="48" spans="2:4" ht="16.5" thickTop="1" thickBot="1">
      <c r="B48" s="409" t="s">
        <v>855</v>
      </c>
      <c r="C48" s="409"/>
      <c r="D48" s="48"/>
    </row>
    <row r="49" spans="2:4" ht="17.25" thickTop="1" thickBot="1">
      <c r="B49" s="408"/>
      <c r="C49" s="408"/>
      <c r="D49" s="48"/>
    </row>
    <row r="50" spans="2:4" ht="16.5" thickTop="1" thickBot="1">
      <c r="B50" s="409" t="s">
        <v>856</v>
      </c>
      <c r="C50" s="409"/>
      <c r="D50" s="48"/>
    </row>
    <row r="51" spans="2:4" ht="15.75" thickTop="1">
      <c r="B51" s="48"/>
      <c r="C51" s="48"/>
      <c r="D51" s="48"/>
    </row>
  </sheetData>
  <mergeCells count="12">
    <mergeCell ref="B50:C50"/>
    <mergeCell ref="B30:C30"/>
    <mergeCell ref="B32:B39"/>
    <mergeCell ref="C32:C33"/>
    <mergeCell ref="C34:C35"/>
    <mergeCell ref="C36:C37"/>
    <mergeCell ref="C38:C39"/>
    <mergeCell ref="B41:B46"/>
    <mergeCell ref="C41:C42"/>
    <mergeCell ref="C43:C44"/>
    <mergeCell ref="C45:C46"/>
    <mergeCell ref="B48:C48"/>
  </mergeCells>
  <hyperlinks>
    <hyperlink ref="B30:C30" location="'1 GDF SUEZ presence'!A1" display="GDF SUEZ presence Ú"/>
    <hyperlink ref="C32:C33" location="'2.1 Power plants list'!A1" display="Power generation fleet Ú"/>
    <hyperlink ref="C34:C35" location="'2.2 Nuclear assets in Belgium'!A1" display="Nuclear assets in Belgium Ú"/>
    <hyperlink ref="C36:C37" location="'2.3 Other industrial assets'!A1" display="Other major industrial assets Ú"/>
    <hyperlink ref="C38:C39" location="'2.4 E&amp;P metrics'!A1" display="Exploration &amp; Production Ú"/>
    <hyperlink ref="C41:C42" location="'3.1 KPIs finance P&amp;L CAPEX'!A1" display="P&amp;L, CAPEX, Capital Employed Ú"/>
    <hyperlink ref="C43:C44" location="'3.2 KPIs finance divisional'!A1" display="Divisional P&amp;L, CAPEX, Capital Employed Ú"/>
    <hyperlink ref="B48:C48" location="'4 Main consolidated entities'!A1" display="Main consolidated entities Ú"/>
    <hyperlink ref="B50:C50" location="'5 Weather sensitivity'!A1" display="Weather sensitivity Ú"/>
    <hyperlink ref="C45:C46" location="'3.3 KPIs finance BS'!A1" display="Balance sheet Ú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5"/>
  <sheetViews>
    <sheetView showGridLines="0" tabSelected="1" view="pageBreakPreview" topLeftCell="A25" zoomScale="60" zoomScaleNormal="85" workbookViewId="0">
      <selection activeCell="B25" sqref="B25"/>
    </sheetView>
  </sheetViews>
  <sheetFormatPr baseColWidth="10" defaultColWidth="11.42578125" defaultRowHeight="15"/>
  <cols>
    <col min="1" max="1" width="6" style="48" customWidth="1"/>
    <col min="2" max="2" width="48" customWidth="1"/>
    <col min="3" max="3" width="14.140625" style="107" customWidth="1"/>
    <col min="4" max="4" width="10.7109375" customWidth="1"/>
    <col min="5" max="5" width="11" customWidth="1"/>
    <col min="6" max="6" width="20.28515625" style="49" customWidth="1"/>
    <col min="7" max="7" width="7.7109375" customWidth="1"/>
  </cols>
  <sheetData>
    <row r="1" spans="2:10">
      <c r="B1" s="1"/>
      <c r="C1" s="104"/>
      <c r="D1" s="2"/>
      <c r="E1" s="3"/>
      <c r="F1" s="52"/>
      <c r="G1" s="3"/>
      <c r="H1" s="48"/>
      <c r="I1" s="48"/>
      <c r="J1" s="48"/>
    </row>
    <row r="2" spans="2:10" s="7" customFormat="1" ht="57.75" customHeight="1">
      <c r="B2" s="453" t="s">
        <v>754</v>
      </c>
      <c r="C2" s="453"/>
      <c r="D2" s="453"/>
      <c r="E2" s="453"/>
      <c r="F2" s="453"/>
      <c r="G2" s="48"/>
      <c r="H2" s="48"/>
      <c r="I2" s="48"/>
      <c r="J2" s="48"/>
    </row>
    <row r="3" spans="2:10" s="48" customFormat="1" ht="15.75">
      <c r="B3" s="108" t="s">
        <v>665</v>
      </c>
      <c r="C3" s="109"/>
      <c r="D3" s="110"/>
      <c r="E3" s="110"/>
      <c r="F3" s="110"/>
      <c r="G3" s="3"/>
    </row>
    <row r="4" spans="2:10" s="48" customFormat="1" ht="9" customHeight="1">
      <c r="B4" s="53"/>
      <c r="C4" s="109"/>
      <c r="D4" s="110"/>
      <c r="E4" s="110"/>
      <c r="F4" s="110"/>
      <c r="G4" s="3"/>
    </row>
    <row r="5" spans="2:10" s="48" customFormat="1" ht="15.75">
      <c r="B5" s="459" t="s">
        <v>551</v>
      </c>
      <c r="C5" s="459"/>
      <c r="D5" s="111"/>
      <c r="E5" s="112"/>
      <c r="F5" s="112"/>
      <c r="G5" s="4"/>
    </row>
    <row r="6" spans="2:10" s="48" customFormat="1" ht="15.75">
      <c r="B6" s="455" t="s">
        <v>657</v>
      </c>
      <c r="C6" s="455"/>
      <c r="D6" s="113"/>
      <c r="E6" s="7"/>
      <c r="F6" s="7"/>
      <c r="G6" s="3"/>
    </row>
    <row r="7" spans="2:10" s="48" customFormat="1">
      <c r="B7" s="114" t="s">
        <v>667</v>
      </c>
      <c r="C7" s="114" t="s">
        <v>703</v>
      </c>
      <c r="D7" s="115" t="s">
        <v>661</v>
      </c>
      <c r="E7" s="115" t="s">
        <v>662</v>
      </c>
      <c r="F7" s="116" t="s">
        <v>5</v>
      </c>
      <c r="G7" s="3"/>
    </row>
    <row r="8" spans="2:10" s="48" customFormat="1">
      <c r="B8" s="117" t="s">
        <v>701</v>
      </c>
      <c r="C8" s="118" t="s">
        <v>157</v>
      </c>
      <c r="D8" s="119">
        <v>69.78</v>
      </c>
      <c r="E8" s="119">
        <v>100</v>
      </c>
      <c r="F8" s="119" t="s">
        <v>663</v>
      </c>
      <c r="G8" s="5"/>
    </row>
    <row r="9" spans="2:10" s="48" customFormat="1">
      <c r="B9" s="120" t="s">
        <v>345</v>
      </c>
      <c r="C9" s="121" t="s">
        <v>157</v>
      </c>
      <c r="D9" s="122">
        <v>69.78</v>
      </c>
      <c r="E9" s="123">
        <v>100</v>
      </c>
      <c r="F9" s="122" t="s">
        <v>663</v>
      </c>
      <c r="G9" s="3"/>
    </row>
    <row r="10" spans="2:10" s="48" customFormat="1">
      <c r="B10" s="124" t="s">
        <v>346</v>
      </c>
      <c r="C10" s="121" t="s">
        <v>157</v>
      </c>
      <c r="D10" s="122">
        <v>69.78</v>
      </c>
      <c r="E10" s="123">
        <v>100</v>
      </c>
      <c r="F10" s="122" t="s">
        <v>663</v>
      </c>
      <c r="G10" s="3"/>
    </row>
    <row r="11" spans="2:10">
      <c r="B11" s="124" t="s">
        <v>347</v>
      </c>
      <c r="C11" s="121" t="s">
        <v>157</v>
      </c>
      <c r="D11" s="122">
        <v>69.78</v>
      </c>
      <c r="E11" s="123">
        <v>100</v>
      </c>
      <c r="F11" s="122" t="s">
        <v>663</v>
      </c>
      <c r="G11" s="3"/>
    </row>
    <row r="12" spans="2:10" ht="4.5" customHeight="1">
      <c r="B12" s="125"/>
      <c r="C12" s="126"/>
      <c r="D12" s="127"/>
      <c r="E12" s="127"/>
      <c r="F12" s="126"/>
      <c r="G12" s="3"/>
    </row>
    <row r="13" spans="2:10" ht="15.75">
      <c r="B13" s="455" t="s">
        <v>658</v>
      </c>
      <c r="C13" s="455"/>
      <c r="D13" s="129"/>
      <c r="E13" s="129"/>
      <c r="F13" s="169"/>
      <c r="G13" s="3"/>
    </row>
    <row r="14" spans="2:10">
      <c r="B14" s="130" t="s">
        <v>348</v>
      </c>
      <c r="C14" s="131" t="s">
        <v>127</v>
      </c>
      <c r="D14" s="122">
        <v>36.82</v>
      </c>
      <c r="E14" s="122">
        <v>52.76</v>
      </c>
      <c r="F14" s="122" t="s">
        <v>663</v>
      </c>
      <c r="G14" s="3"/>
    </row>
    <row r="15" spans="2:10">
      <c r="B15" s="130" t="s">
        <v>702</v>
      </c>
      <c r="C15" s="121" t="s">
        <v>108</v>
      </c>
      <c r="D15" s="122">
        <v>47.95</v>
      </c>
      <c r="E15" s="122">
        <v>68.7</v>
      </c>
      <c r="F15" s="122" t="s">
        <v>663</v>
      </c>
      <c r="G15" s="3"/>
    </row>
    <row r="16" spans="2:10">
      <c r="B16" s="130" t="s">
        <v>349</v>
      </c>
      <c r="C16" s="121" t="s">
        <v>141</v>
      </c>
      <c r="D16" s="122">
        <v>43.08</v>
      </c>
      <c r="E16" s="122">
        <v>61.7</v>
      </c>
      <c r="F16" s="122" t="s">
        <v>663</v>
      </c>
      <c r="G16" s="3"/>
    </row>
    <row r="17" spans="2:7">
      <c r="B17" s="130" t="s">
        <v>350</v>
      </c>
      <c r="C17" s="121" t="s">
        <v>108</v>
      </c>
      <c r="D17" s="122">
        <v>34.96</v>
      </c>
      <c r="E17" s="122">
        <v>50.1</v>
      </c>
      <c r="F17" s="122" t="s">
        <v>664</v>
      </c>
      <c r="G17" s="3"/>
    </row>
    <row r="18" spans="2:7" ht="5.25" customHeight="1">
      <c r="B18" s="132"/>
      <c r="C18" s="133"/>
      <c r="D18" s="134"/>
      <c r="E18" s="134"/>
      <c r="F18" s="134"/>
      <c r="G18" s="4"/>
    </row>
    <row r="19" spans="2:7" ht="15.75">
      <c r="B19" s="456" t="s">
        <v>252</v>
      </c>
      <c r="C19" s="456"/>
      <c r="D19" s="135"/>
      <c r="E19" s="135"/>
      <c r="F19" s="170"/>
      <c r="G19" s="6"/>
    </row>
    <row r="20" spans="2:7">
      <c r="B20" s="136" t="s">
        <v>351</v>
      </c>
      <c r="C20" s="137" t="s">
        <v>267</v>
      </c>
      <c r="D20" s="138">
        <v>48.22</v>
      </c>
      <c r="E20" s="138">
        <v>69.099999999999994</v>
      </c>
      <c r="F20" s="138" t="s">
        <v>663</v>
      </c>
      <c r="G20" s="3"/>
    </row>
    <row r="21" spans="2:7">
      <c r="B21" s="124" t="s">
        <v>352</v>
      </c>
      <c r="C21" s="137" t="s">
        <v>267</v>
      </c>
      <c r="D21" s="122">
        <v>31.3</v>
      </c>
      <c r="E21" s="122">
        <v>65</v>
      </c>
      <c r="F21" s="122" t="s">
        <v>663</v>
      </c>
      <c r="G21" s="3"/>
    </row>
    <row r="22" spans="2:7">
      <c r="B22" s="124" t="s">
        <v>353</v>
      </c>
      <c r="C22" s="121" t="s">
        <v>264</v>
      </c>
      <c r="D22" s="122">
        <v>20.93</v>
      </c>
      <c r="E22" s="122">
        <v>30</v>
      </c>
      <c r="F22" s="122" t="s">
        <v>664</v>
      </c>
      <c r="G22" s="1"/>
    </row>
    <row r="23" spans="2:7" ht="5.25" customHeight="1">
      <c r="B23" s="125"/>
      <c r="C23" s="126"/>
      <c r="D23" s="126"/>
      <c r="E23" s="126"/>
      <c r="F23" s="126"/>
      <c r="G23" s="3"/>
    </row>
    <row r="24" spans="2:7" ht="15.75">
      <c r="B24" s="456" t="s">
        <v>568</v>
      </c>
      <c r="C24" s="456"/>
      <c r="D24" s="129"/>
      <c r="E24" s="129"/>
      <c r="F24" s="169"/>
      <c r="G24" s="6"/>
    </row>
    <row r="25" spans="2:7">
      <c r="B25" s="124" t="s">
        <v>354</v>
      </c>
      <c r="C25" s="121" t="s">
        <v>528</v>
      </c>
      <c r="D25" s="122">
        <v>69.78</v>
      </c>
      <c r="E25" s="122">
        <v>100</v>
      </c>
      <c r="F25" s="122" t="s">
        <v>663</v>
      </c>
      <c r="G25" s="3"/>
    </row>
    <row r="26" spans="2:7">
      <c r="B26" s="124" t="s">
        <v>355</v>
      </c>
      <c r="C26" s="121" t="s">
        <v>697</v>
      </c>
      <c r="D26" s="122">
        <v>52.34</v>
      </c>
      <c r="E26" s="122">
        <v>100</v>
      </c>
      <c r="F26" s="122" t="s">
        <v>663</v>
      </c>
      <c r="G26" s="3"/>
    </row>
    <row r="27" spans="2:7">
      <c r="B27" s="124" t="s">
        <v>207</v>
      </c>
      <c r="C27" s="121" t="s">
        <v>528</v>
      </c>
      <c r="D27" s="122">
        <v>52.34</v>
      </c>
      <c r="E27" s="122">
        <v>100</v>
      </c>
      <c r="F27" s="122" t="s">
        <v>663</v>
      </c>
      <c r="G27" s="3"/>
    </row>
    <row r="28" spans="2:7" ht="5.25" customHeight="1">
      <c r="B28" s="139"/>
      <c r="C28" s="140"/>
      <c r="D28" s="141"/>
      <c r="E28" s="141"/>
      <c r="F28" s="141"/>
      <c r="G28" s="3"/>
    </row>
    <row r="29" spans="2:7" ht="15.75" customHeight="1">
      <c r="B29" s="457" t="s">
        <v>659</v>
      </c>
      <c r="C29" s="457"/>
      <c r="D29" s="129"/>
      <c r="E29" s="129"/>
      <c r="F29" s="169"/>
      <c r="G29" s="6"/>
    </row>
    <row r="30" spans="2:7">
      <c r="B30" s="136" t="s">
        <v>356</v>
      </c>
      <c r="C30" s="137" t="s">
        <v>249</v>
      </c>
      <c r="D30" s="138">
        <v>66.290000000000006</v>
      </c>
      <c r="E30" s="138">
        <v>95</v>
      </c>
      <c r="F30" s="138" t="s">
        <v>663</v>
      </c>
      <c r="G30" s="3"/>
    </row>
    <row r="31" spans="2:7">
      <c r="B31" s="124" t="s">
        <v>812</v>
      </c>
      <c r="C31" s="121" t="s">
        <v>229</v>
      </c>
      <c r="D31" s="122">
        <v>48.85</v>
      </c>
      <c r="E31" s="122">
        <v>100</v>
      </c>
      <c r="F31" s="122" t="s">
        <v>663</v>
      </c>
      <c r="G31" s="3"/>
    </row>
    <row r="32" spans="2:7" ht="4.5" customHeight="1">
      <c r="B32" s="139"/>
      <c r="C32" s="140"/>
      <c r="D32" s="141"/>
      <c r="E32" s="141"/>
      <c r="F32" s="141"/>
      <c r="G32" s="3"/>
    </row>
    <row r="33" spans="2:7" ht="15.75">
      <c r="B33" s="456" t="s">
        <v>279</v>
      </c>
      <c r="C33" s="456"/>
      <c r="D33" s="129"/>
      <c r="E33" s="129"/>
      <c r="F33" s="169"/>
      <c r="G33" s="6"/>
    </row>
    <row r="34" spans="2:7">
      <c r="B34" s="136" t="s">
        <v>357</v>
      </c>
      <c r="C34" s="137" t="s">
        <v>279</v>
      </c>
      <c r="D34" s="138">
        <v>64.09</v>
      </c>
      <c r="E34" s="138">
        <v>91.8</v>
      </c>
      <c r="F34" s="138" t="s">
        <v>663</v>
      </c>
      <c r="G34" s="3"/>
    </row>
    <row r="35" spans="2:7">
      <c r="B35" s="124" t="s">
        <v>358</v>
      </c>
      <c r="C35" s="137" t="s">
        <v>279</v>
      </c>
      <c r="D35" s="122">
        <v>48.85</v>
      </c>
      <c r="E35" s="122">
        <v>100</v>
      </c>
      <c r="F35" s="122" t="s">
        <v>663</v>
      </c>
      <c r="G35" s="3"/>
    </row>
    <row r="36" spans="2:7" ht="5.25" customHeight="1">
      <c r="B36" s="139"/>
      <c r="C36" s="140"/>
      <c r="D36" s="141"/>
      <c r="E36" s="141"/>
      <c r="F36" s="141"/>
      <c r="G36" s="3"/>
    </row>
    <row r="37" spans="2:7" ht="15.75" customHeight="1">
      <c r="B37" s="457" t="s">
        <v>668</v>
      </c>
      <c r="C37" s="457"/>
      <c r="D37" s="129"/>
      <c r="E37" s="129"/>
      <c r="F37" s="169"/>
      <c r="G37" s="6"/>
    </row>
    <row r="38" spans="2:7">
      <c r="B38" s="136" t="s">
        <v>359</v>
      </c>
      <c r="C38" s="137" t="s">
        <v>528</v>
      </c>
      <c r="D38" s="138">
        <v>69.78</v>
      </c>
      <c r="E38" s="138">
        <v>69.78</v>
      </c>
      <c r="F38" s="138" t="s">
        <v>663</v>
      </c>
      <c r="G38" s="3"/>
    </row>
    <row r="39" spans="2:7">
      <c r="B39" s="124" t="s">
        <v>360</v>
      </c>
      <c r="C39" s="121" t="s">
        <v>528</v>
      </c>
      <c r="D39" s="122">
        <v>69.78</v>
      </c>
      <c r="E39" s="122">
        <v>100</v>
      </c>
      <c r="F39" s="122" t="s">
        <v>663</v>
      </c>
      <c r="G39" s="3"/>
    </row>
    <row r="40" spans="2:7">
      <c r="B40" s="124" t="s">
        <v>362</v>
      </c>
      <c r="C40" s="121" t="s">
        <v>698</v>
      </c>
      <c r="D40" s="122">
        <v>69.78</v>
      </c>
      <c r="E40" s="122">
        <v>100</v>
      </c>
      <c r="F40" s="122" t="s">
        <v>663</v>
      </c>
      <c r="G40" s="3"/>
    </row>
    <row r="41" spans="2:7">
      <c r="B41" s="124" t="s">
        <v>363</v>
      </c>
      <c r="C41" s="121" t="s">
        <v>528</v>
      </c>
      <c r="D41" s="122">
        <v>69.78</v>
      </c>
      <c r="E41" s="122">
        <v>100</v>
      </c>
      <c r="F41" s="122" t="s">
        <v>663</v>
      </c>
      <c r="G41" s="3"/>
    </row>
    <row r="42" spans="2:7" s="48" customFormat="1">
      <c r="B42" s="124" t="s">
        <v>361</v>
      </c>
      <c r="C42" s="121" t="s">
        <v>30</v>
      </c>
      <c r="D42" s="122">
        <v>69.78</v>
      </c>
      <c r="E42" s="122">
        <v>100</v>
      </c>
      <c r="F42" s="122" t="s">
        <v>663</v>
      </c>
      <c r="G42" s="3"/>
    </row>
    <row r="43" spans="2:7">
      <c r="B43" s="139"/>
      <c r="C43" s="140"/>
      <c r="D43" s="141"/>
      <c r="E43" s="141"/>
      <c r="F43" s="141"/>
      <c r="G43" s="3"/>
    </row>
    <row r="44" spans="2:7" ht="15.75">
      <c r="B44" s="458" t="s">
        <v>552</v>
      </c>
      <c r="C44" s="458"/>
      <c r="D44" s="142"/>
      <c r="E44" s="143"/>
      <c r="F44" s="171"/>
      <c r="G44" s="3"/>
    </row>
    <row r="45" spans="2:7" ht="15.75">
      <c r="B45" s="455" t="s">
        <v>8</v>
      </c>
      <c r="C45" s="455"/>
      <c r="D45" s="144"/>
      <c r="E45" s="145"/>
      <c r="F45" s="145"/>
      <c r="G45" s="3"/>
    </row>
    <row r="46" spans="2:7">
      <c r="B46" s="114" t="s">
        <v>667</v>
      </c>
      <c r="C46" s="114" t="s">
        <v>703</v>
      </c>
      <c r="D46" s="115" t="s">
        <v>661</v>
      </c>
      <c r="E46" s="115" t="s">
        <v>662</v>
      </c>
      <c r="F46" s="116" t="s">
        <v>5</v>
      </c>
      <c r="G46" s="3"/>
    </row>
    <row r="47" spans="2:7">
      <c r="B47" s="124" t="s">
        <v>326</v>
      </c>
      <c r="C47" s="121" t="s">
        <v>9</v>
      </c>
      <c r="D47" s="122">
        <v>49.9</v>
      </c>
      <c r="E47" s="122">
        <v>49.9</v>
      </c>
      <c r="F47" s="122" t="s">
        <v>663</v>
      </c>
      <c r="G47" s="3"/>
    </row>
    <row r="48" spans="2:7">
      <c r="B48" s="124" t="s">
        <v>327</v>
      </c>
      <c r="C48" s="121" t="s">
        <v>9</v>
      </c>
      <c r="D48" s="122">
        <v>100</v>
      </c>
      <c r="E48" s="122">
        <v>100</v>
      </c>
      <c r="F48" s="122" t="s">
        <v>663</v>
      </c>
      <c r="G48" s="3"/>
    </row>
    <row r="49" spans="2:7">
      <c r="B49" s="124" t="s">
        <v>328</v>
      </c>
      <c r="C49" s="121" t="s">
        <v>9</v>
      </c>
      <c r="D49" s="122">
        <v>100</v>
      </c>
      <c r="E49" s="122">
        <v>100</v>
      </c>
      <c r="F49" s="122" t="s">
        <v>663</v>
      </c>
      <c r="G49" s="3"/>
    </row>
    <row r="50" spans="2:7">
      <c r="B50" s="124" t="s">
        <v>329</v>
      </c>
      <c r="C50" s="121" t="s">
        <v>9</v>
      </c>
      <c r="D50" s="122">
        <v>100</v>
      </c>
      <c r="E50" s="122">
        <v>100</v>
      </c>
      <c r="F50" s="122" t="s">
        <v>663</v>
      </c>
      <c r="G50" s="3"/>
    </row>
    <row r="51" spans="2:7">
      <c r="B51" s="124" t="s">
        <v>330</v>
      </c>
      <c r="C51" s="121" t="s">
        <v>699</v>
      </c>
      <c r="D51" s="122">
        <v>100</v>
      </c>
      <c r="E51" s="122">
        <v>100</v>
      </c>
      <c r="F51" s="122" t="s">
        <v>663</v>
      </c>
      <c r="G51" s="1"/>
    </row>
    <row r="52" spans="2:7">
      <c r="B52" s="124" t="s">
        <v>331</v>
      </c>
      <c r="C52" s="121" t="s">
        <v>30</v>
      </c>
      <c r="D52" s="122">
        <v>100</v>
      </c>
      <c r="E52" s="122">
        <v>100</v>
      </c>
      <c r="F52" s="122" t="s">
        <v>663</v>
      </c>
      <c r="G52" s="3"/>
    </row>
    <row r="53" spans="2:7">
      <c r="B53" s="124" t="s">
        <v>332</v>
      </c>
      <c r="C53" s="121" t="s">
        <v>30</v>
      </c>
      <c r="D53" s="122">
        <v>95.8</v>
      </c>
      <c r="E53" s="122">
        <v>95.8</v>
      </c>
      <c r="F53" s="122" t="s">
        <v>663</v>
      </c>
      <c r="G53" s="3"/>
    </row>
    <row r="54" spans="2:7">
      <c r="B54" s="124" t="s">
        <v>333</v>
      </c>
      <c r="C54" s="121" t="s">
        <v>30</v>
      </c>
      <c r="D54" s="122">
        <v>100</v>
      </c>
      <c r="E54" s="122">
        <v>100</v>
      </c>
      <c r="F54" s="122" t="s">
        <v>663</v>
      </c>
      <c r="G54" s="3"/>
    </row>
    <row r="55" spans="2:7">
      <c r="B55" s="130" t="s">
        <v>371</v>
      </c>
      <c r="C55" s="121" t="s">
        <v>58</v>
      </c>
      <c r="D55" s="122">
        <v>100</v>
      </c>
      <c r="E55" s="122">
        <v>100</v>
      </c>
      <c r="F55" s="122" t="s">
        <v>663</v>
      </c>
      <c r="G55" s="3"/>
    </row>
    <row r="56" spans="2:7">
      <c r="B56" s="130" t="s">
        <v>372</v>
      </c>
      <c r="C56" s="121" t="s">
        <v>699</v>
      </c>
      <c r="D56" s="122">
        <v>100</v>
      </c>
      <c r="E56" s="122">
        <v>100</v>
      </c>
      <c r="F56" s="122" t="s">
        <v>663</v>
      </c>
      <c r="G56" s="3"/>
    </row>
    <row r="57" spans="2:7">
      <c r="B57" s="130" t="s">
        <v>370</v>
      </c>
      <c r="C57" s="121" t="s">
        <v>9</v>
      </c>
      <c r="D57" s="122">
        <v>100</v>
      </c>
      <c r="E57" s="122">
        <v>100</v>
      </c>
      <c r="F57" s="122" t="s">
        <v>663</v>
      </c>
      <c r="G57" s="3"/>
    </row>
    <row r="58" spans="2:7" s="48" customFormat="1" ht="6.75" customHeight="1">
      <c r="B58" s="139"/>
      <c r="C58" s="140"/>
      <c r="D58" s="141"/>
      <c r="E58" s="141"/>
      <c r="F58" s="141"/>
      <c r="G58" s="3"/>
    </row>
    <row r="59" spans="2:7" ht="15.75">
      <c r="B59" s="455" t="s">
        <v>80</v>
      </c>
      <c r="C59" s="455"/>
      <c r="D59" s="126"/>
      <c r="E59" s="126"/>
      <c r="F59" s="126"/>
      <c r="G59" s="3"/>
    </row>
    <row r="60" spans="2:7">
      <c r="B60" s="124" t="s">
        <v>334</v>
      </c>
      <c r="C60" s="121" t="s">
        <v>87</v>
      </c>
      <c r="D60" s="122">
        <v>74.8</v>
      </c>
      <c r="E60" s="122">
        <v>74.8</v>
      </c>
      <c r="F60" s="122" t="s">
        <v>663</v>
      </c>
      <c r="G60" s="3"/>
    </row>
    <row r="61" spans="2:7">
      <c r="B61" s="124" t="s">
        <v>335</v>
      </c>
      <c r="C61" s="121" t="s">
        <v>100</v>
      </c>
      <c r="D61" s="122">
        <v>100</v>
      </c>
      <c r="E61" s="122">
        <v>100</v>
      </c>
      <c r="F61" s="122" t="s">
        <v>663</v>
      </c>
      <c r="G61" s="3"/>
    </row>
    <row r="62" spans="2:7">
      <c r="B62" s="124" t="s">
        <v>336</v>
      </c>
      <c r="C62" s="121" t="s">
        <v>89</v>
      </c>
      <c r="D62" s="122">
        <v>99.5</v>
      </c>
      <c r="E62" s="122">
        <v>99.5</v>
      </c>
      <c r="F62" s="122" t="s">
        <v>663</v>
      </c>
      <c r="G62" s="3"/>
    </row>
    <row r="63" spans="2:7">
      <c r="B63" s="124" t="s">
        <v>337</v>
      </c>
      <c r="C63" s="121" t="s">
        <v>89</v>
      </c>
      <c r="D63" s="122">
        <v>100</v>
      </c>
      <c r="E63" s="122">
        <v>100</v>
      </c>
      <c r="F63" s="122" t="s">
        <v>663</v>
      </c>
      <c r="G63" s="1"/>
    </row>
    <row r="64" spans="2:7" ht="22.5">
      <c r="B64" s="146" t="s">
        <v>338</v>
      </c>
      <c r="C64" s="121" t="s">
        <v>89</v>
      </c>
      <c r="D64" s="122">
        <v>50</v>
      </c>
      <c r="E64" s="122">
        <v>50</v>
      </c>
      <c r="F64" s="122" t="s">
        <v>664</v>
      </c>
      <c r="G64" s="1"/>
    </row>
    <row r="65" spans="2:7">
      <c r="B65" s="124" t="s">
        <v>339</v>
      </c>
      <c r="C65" s="121" t="s">
        <v>104</v>
      </c>
      <c r="D65" s="122">
        <v>51</v>
      </c>
      <c r="E65" s="122">
        <v>51</v>
      </c>
      <c r="F65" s="122" t="s">
        <v>663</v>
      </c>
      <c r="G65" s="3"/>
    </row>
    <row r="66" spans="2:7">
      <c r="B66" s="124" t="s">
        <v>340</v>
      </c>
      <c r="C66" s="121" t="s">
        <v>87</v>
      </c>
      <c r="D66" s="122">
        <v>99.9</v>
      </c>
      <c r="E66" s="122">
        <v>99.9</v>
      </c>
      <c r="F66" s="122" t="s">
        <v>663</v>
      </c>
      <c r="G66" s="3"/>
    </row>
    <row r="67" spans="2:7">
      <c r="B67" s="124" t="s">
        <v>341</v>
      </c>
      <c r="C67" s="121" t="s">
        <v>540</v>
      </c>
      <c r="D67" s="122">
        <v>24.5</v>
      </c>
      <c r="E67" s="122">
        <v>24.5</v>
      </c>
      <c r="F67" s="122" t="s">
        <v>664</v>
      </c>
      <c r="G67" s="3"/>
    </row>
    <row r="68" spans="2:7">
      <c r="B68" s="124" t="s">
        <v>342</v>
      </c>
      <c r="C68" s="121" t="s">
        <v>81</v>
      </c>
      <c r="D68" s="122">
        <v>26</v>
      </c>
      <c r="E68" s="122">
        <v>26</v>
      </c>
      <c r="F68" s="122" t="s">
        <v>663</v>
      </c>
      <c r="G68" s="3"/>
    </row>
    <row r="69" spans="2:7">
      <c r="B69" s="124" t="s">
        <v>343</v>
      </c>
      <c r="C69" s="121" t="s">
        <v>89</v>
      </c>
      <c r="D69" s="122">
        <v>100</v>
      </c>
      <c r="E69" s="122">
        <v>100</v>
      </c>
      <c r="F69" s="122" t="s">
        <v>663</v>
      </c>
      <c r="G69" s="3"/>
    </row>
    <row r="70" spans="2:7">
      <c r="B70" s="124" t="s">
        <v>344</v>
      </c>
      <c r="C70" s="121" t="s">
        <v>89</v>
      </c>
      <c r="D70" s="122">
        <v>100</v>
      </c>
      <c r="E70" s="122">
        <v>100</v>
      </c>
      <c r="F70" s="122" t="s">
        <v>663</v>
      </c>
      <c r="G70" s="1"/>
    </row>
    <row r="71" spans="2:7">
      <c r="B71" s="130" t="s">
        <v>374</v>
      </c>
      <c r="C71" s="121" t="s">
        <v>89</v>
      </c>
      <c r="D71" s="122">
        <v>100</v>
      </c>
      <c r="E71" s="122">
        <v>100</v>
      </c>
      <c r="F71" s="122" t="s">
        <v>663</v>
      </c>
      <c r="G71" s="3"/>
    </row>
    <row r="72" spans="2:7" s="48" customFormat="1" ht="14.25" customHeight="1">
      <c r="B72" s="139"/>
      <c r="C72" s="140"/>
      <c r="D72" s="141"/>
      <c r="E72" s="141"/>
      <c r="F72" s="141"/>
      <c r="G72" s="1"/>
    </row>
    <row r="73" spans="2:7" s="48" customFormat="1" ht="15.75">
      <c r="B73" s="454" t="s">
        <v>691</v>
      </c>
      <c r="C73" s="454"/>
      <c r="D73" s="147"/>
      <c r="E73" s="147"/>
      <c r="F73" s="147"/>
      <c r="G73" s="3"/>
    </row>
    <row r="74" spans="2:7" s="48" customFormat="1" ht="4.5" customHeight="1">
      <c r="B74" s="148"/>
      <c r="C74" s="149"/>
      <c r="D74" s="141"/>
      <c r="E74" s="141"/>
      <c r="F74" s="141"/>
      <c r="G74" s="3"/>
    </row>
    <row r="75" spans="2:7">
      <c r="B75" s="114" t="s">
        <v>667</v>
      </c>
      <c r="C75" s="114" t="s">
        <v>703</v>
      </c>
      <c r="D75" s="115" t="s">
        <v>661</v>
      </c>
      <c r="E75" s="115" t="s">
        <v>662</v>
      </c>
      <c r="F75" s="116" t="s">
        <v>5</v>
      </c>
      <c r="G75" s="3"/>
    </row>
    <row r="76" spans="2:7">
      <c r="B76" s="130" t="s">
        <v>364</v>
      </c>
      <c r="C76" s="121" t="s">
        <v>9</v>
      </c>
      <c r="D76" s="122">
        <v>70</v>
      </c>
      <c r="E76" s="122">
        <v>70</v>
      </c>
      <c r="F76" s="122" t="s">
        <v>663</v>
      </c>
      <c r="G76" s="3"/>
    </row>
    <row r="77" spans="2:7">
      <c r="B77" s="130" t="s">
        <v>365</v>
      </c>
      <c r="C77" s="150" t="s">
        <v>528</v>
      </c>
      <c r="D77" s="122">
        <v>70</v>
      </c>
      <c r="E77" s="122">
        <v>100</v>
      </c>
      <c r="F77" s="122" t="s">
        <v>663</v>
      </c>
      <c r="G77" s="3"/>
    </row>
    <row r="78" spans="2:7">
      <c r="B78" s="130" t="s">
        <v>366</v>
      </c>
      <c r="C78" s="121" t="s">
        <v>407</v>
      </c>
      <c r="D78" s="122">
        <v>70</v>
      </c>
      <c r="E78" s="122">
        <v>100</v>
      </c>
      <c r="F78" s="122" t="s">
        <v>663</v>
      </c>
      <c r="G78" s="3"/>
    </row>
    <row r="79" spans="2:7">
      <c r="B79" s="130" t="s">
        <v>367</v>
      </c>
      <c r="C79" s="121" t="s">
        <v>699</v>
      </c>
      <c r="D79" s="122">
        <v>70</v>
      </c>
      <c r="E79" s="122">
        <v>100</v>
      </c>
      <c r="F79" s="122" t="s">
        <v>663</v>
      </c>
      <c r="G79" s="3"/>
    </row>
    <row r="80" spans="2:7">
      <c r="B80" s="130" t="s">
        <v>368</v>
      </c>
      <c r="C80" s="121" t="s">
        <v>58</v>
      </c>
      <c r="D80" s="122">
        <v>70</v>
      </c>
      <c r="E80" s="122">
        <v>100</v>
      </c>
      <c r="F80" s="122" t="s">
        <v>663</v>
      </c>
      <c r="G80" s="3"/>
    </row>
    <row r="81" spans="2:7">
      <c r="B81" s="130" t="s">
        <v>369</v>
      </c>
      <c r="C81" s="121" t="s">
        <v>9</v>
      </c>
      <c r="D81" s="122">
        <v>100</v>
      </c>
      <c r="E81" s="122">
        <v>100</v>
      </c>
      <c r="F81" s="122" t="s">
        <v>663</v>
      </c>
      <c r="G81" s="3"/>
    </row>
    <row r="82" spans="2:7">
      <c r="B82" s="130" t="s">
        <v>373</v>
      </c>
      <c r="C82" s="121" t="s">
        <v>70</v>
      </c>
      <c r="D82" s="122">
        <v>100</v>
      </c>
      <c r="E82" s="122">
        <v>100</v>
      </c>
      <c r="F82" s="122" t="s">
        <v>663</v>
      </c>
      <c r="G82" s="3"/>
    </row>
    <row r="83" spans="2:7" ht="15.75">
      <c r="B83" s="125"/>
      <c r="C83" s="126"/>
      <c r="D83" s="126"/>
      <c r="E83" s="126"/>
      <c r="F83" s="126"/>
      <c r="G83" s="3"/>
    </row>
    <row r="84" spans="2:7" ht="15.75" customHeight="1">
      <c r="B84" s="151" t="s">
        <v>706</v>
      </c>
      <c r="C84" s="152"/>
      <c r="D84" s="153"/>
      <c r="E84" s="153"/>
      <c r="F84" s="172"/>
      <c r="G84" s="3"/>
    </row>
    <row r="85" spans="2:7" s="48" customFormat="1" ht="6" customHeight="1">
      <c r="B85" s="154"/>
      <c r="C85" s="155"/>
      <c r="D85" s="129"/>
      <c r="E85" s="129"/>
      <c r="F85" s="169"/>
      <c r="G85" s="3"/>
    </row>
    <row r="86" spans="2:7">
      <c r="B86" s="114" t="s">
        <v>667</v>
      </c>
      <c r="C86" s="114" t="s">
        <v>703</v>
      </c>
      <c r="D86" s="115" t="s">
        <v>661</v>
      </c>
      <c r="E86" s="115" t="s">
        <v>662</v>
      </c>
      <c r="F86" s="116" t="s">
        <v>5</v>
      </c>
      <c r="G86" s="3"/>
    </row>
    <row r="87" spans="2:7">
      <c r="B87" s="130" t="s">
        <v>375</v>
      </c>
      <c r="C87" s="131" t="s">
        <v>9</v>
      </c>
      <c r="D87" s="122">
        <v>100</v>
      </c>
      <c r="E87" s="122">
        <v>100</v>
      </c>
      <c r="F87" s="122" t="s">
        <v>663</v>
      </c>
      <c r="G87" s="3"/>
    </row>
    <row r="88" spans="2:7">
      <c r="B88" s="130" t="s">
        <v>376</v>
      </c>
      <c r="C88" s="131" t="s">
        <v>9</v>
      </c>
      <c r="D88" s="122">
        <v>100</v>
      </c>
      <c r="E88" s="122">
        <v>100</v>
      </c>
      <c r="F88" s="122" t="s">
        <v>663</v>
      </c>
      <c r="G88" s="3"/>
    </row>
    <row r="89" spans="2:7" ht="13.5" customHeight="1">
      <c r="B89" s="130" t="s">
        <v>377</v>
      </c>
      <c r="C89" s="131" t="s">
        <v>9</v>
      </c>
      <c r="D89" s="122">
        <v>100</v>
      </c>
      <c r="E89" s="122">
        <v>100</v>
      </c>
      <c r="F89" s="122" t="s">
        <v>663</v>
      </c>
      <c r="G89" s="3"/>
    </row>
    <row r="90" spans="2:7">
      <c r="B90" s="130" t="s">
        <v>378</v>
      </c>
      <c r="C90" s="131" t="s">
        <v>9</v>
      </c>
      <c r="D90" s="122">
        <v>75</v>
      </c>
      <c r="E90" s="122">
        <v>75</v>
      </c>
      <c r="F90" s="122" t="s">
        <v>663</v>
      </c>
      <c r="G90" s="3"/>
    </row>
    <row r="91" spans="2:7" ht="15.75">
      <c r="B91" s="125"/>
      <c r="C91" s="126"/>
      <c r="D91" s="126"/>
      <c r="E91" s="126"/>
      <c r="F91" s="126"/>
      <c r="G91" s="3"/>
    </row>
    <row r="92" spans="2:7" ht="15.75" customHeight="1">
      <c r="B92" s="156" t="s">
        <v>656</v>
      </c>
      <c r="C92" s="157"/>
      <c r="D92" s="158"/>
      <c r="E92" s="158"/>
      <c r="F92" s="173"/>
      <c r="G92" s="3"/>
    </row>
    <row r="93" spans="2:7" s="48" customFormat="1" ht="5.25" customHeight="1">
      <c r="B93" s="154"/>
      <c r="C93" s="155"/>
      <c r="D93" s="129"/>
      <c r="E93" s="129"/>
      <c r="F93" s="169"/>
      <c r="G93" s="3"/>
    </row>
    <row r="94" spans="2:7">
      <c r="B94" s="114" t="s">
        <v>667</v>
      </c>
      <c r="C94" s="114" t="s">
        <v>703</v>
      </c>
      <c r="D94" s="115" t="s">
        <v>661</v>
      </c>
      <c r="E94" s="115" t="s">
        <v>662</v>
      </c>
      <c r="F94" s="116" t="s">
        <v>5</v>
      </c>
      <c r="G94" s="3"/>
    </row>
    <row r="95" spans="2:7">
      <c r="B95" s="124" t="s">
        <v>379</v>
      </c>
      <c r="C95" s="131" t="s">
        <v>9</v>
      </c>
      <c r="D95" s="122">
        <v>100</v>
      </c>
      <c r="E95" s="122">
        <v>100</v>
      </c>
      <c r="F95" s="121" t="s">
        <v>663</v>
      </c>
      <c r="G95" s="3"/>
    </row>
    <row r="96" spans="2:7">
      <c r="B96" s="159" t="s">
        <v>380</v>
      </c>
      <c r="C96" s="131" t="s">
        <v>9</v>
      </c>
      <c r="D96" s="138">
        <v>100</v>
      </c>
      <c r="E96" s="138">
        <v>100</v>
      </c>
      <c r="F96" s="137" t="s">
        <v>663</v>
      </c>
      <c r="G96" s="3"/>
    </row>
    <row r="97" spans="2:7">
      <c r="B97" s="159" t="s">
        <v>381</v>
      </c>
      <c r="C97" s="121" t="s">
        <v>700</v>
      </c>
      <c r="D97" s="138">
        <v>100</v>
      </c>
      <c r="E97" s="138">
        <v>100</v>
      </c>
      <c r="F97" s="137" t="s">
        <v>663</v>
      </c>
      <c r="G97" s="3"/>
    </row>
    <row r="98" spans="2:7">
      <c r="B98" s="124" t="s">
        <v>382</v>
      </c>
      <c r="C98" s="131" t="s">
        <v>9</v>
      </c>
      <c r="D98" s="122">
        <v>64.400000000000006</v>
      </c>
      <c r="E98" s="122">
        <v>64.400000000000006</v>
      </c>
      <c r="F98" s="121" t="s">
        <v>663</v>
      </c>
      <c r="G98" s="3"/>
    </row>
    <row r="99" spans="2:7">
      <c r="B99" s="124" t="s">
        <v>383</v>
      </c>
      <c r="C99" s="121" t="s">
        <v>30</v>
      </c>
      <c r="D99" s="122">
        <v>100</v>
      </c>
      <c r="E99" s="122">
        <v>100</v>
      </c>
      <c r="F99" s="121" t="s">
        <v>663</v>
      </c>
      <c r="G99" s="3"/>
    </row>
    <row r="100" spans="2:7">
      <c r="B100" s="124" t="s">
        <v>384</v>
      </c>
      <c r="C100" s="131" t="s">
        <v>9</v>
      </c>
      <c r="D100" s="122">
        <v>100</v>
      </c>
      <c r="E100" s="122">
        <v>100</v>
      </c>
      <c r="F100" s="121" t="s">
        <v>663</v>
      </c>
      <c r="G100" s="3"/>
    </row>
    <row r="101" spans="2:7">
      <c r="B101" s="146" t="s">
        <v>385</v>
      </c>
      <c r="C101" s="121" t="s">
        <v>699</v>
      </c>
      <c r="D101" s="122">
        <v>100</v>
      </c>
      <c r="E101" s="122">
        <v>100</v>
      </c>
      <c r="F101" s="121" t="s">
        <v>663</v>
      </c>
      <c r="G101" s="3"/>
    </row>
    <row r="102" spans="2:7">
      <c r="B102" s="124" t="s">
        <v>386</v>
      </c>
      <c r="C102" s="131" t="s">
        <v>9</v>
      </c>
      <c r="D102" s="122">
        <v>100</v>
      </c>
      <c r="E102" s="122">
        <v>100</v>
      </c>
      <c r="F102" s="121" t="s">
        <v>663</v>
      </c>
      <c r="G102" s="1"/>
    </row>
    <row r="103" spans="2:7">
      <c r="B103" s="1"/>
      <c r="C103" s="104"/>
      <c r="D103" s="1"/>
      <c r="E103" s="1"/>
      <c r="F103" s="1"/>
      <c r="G103" s="1"/>
    </row>
    <row r="104" spans="2:7" s="48" customFormat="1" ht="15" customHeight="1">
      <c r="B104" s="160" t="s">
        <v>707</v>
      </c>
      <c r="C104" s="161"/>
      <c r="D104" s="162"/>
      <c r="E104" s="162"/>
      <c r="F104" s="174"/>
      <c r="G104" s="3"/>
    </row>
    <row r="105" spans="2:7" s="48" customFormat="1" ht="6.75" customHeight="1">
      <c r="B105" s="163"/>
      <c r="C105" s="128"/>
      <c r="D105" s="164"/>
      <c r="E105" s="164"/>
      <c r="F105" s="175"/>
      <c r="G105" s="3"/>
    </row>
    <row r="106" spans="2:7">
      <c r="B106" s="114" t="s">
        <v>667</v>
      </c>
      <c r="C106" s="114" t="s">
        <v>703</v>
      </c>
      <c r="D106" s="115" t="s">
        <v>661</v>
      </c>
      <c r="E106" s="115" t="s">
        <v>662</v>
      </c>
      <c r="F106" s="116" t="s">
        <v>5</v>
      </c>
      <c r="G106" s="3"/>
    </row>
    <row r="107" spans="2:7">
      <c r="B107" s="124" t="s">
        <v>387</v>
      </c>
      <c r="C107" s="131" t="s">
        <v>9</v>
      </c>
      <c r="D107" s="122">
        <v>35.909999999999997</v>
      </c>
      <c r="E107" s="122">
        <v>35.700000000000003</v>
      </c>
      <c r="F107" s="122" t="s">
        <v>663</v>
      </c>
      <c r="G107" s="3"/>
    </row>
    <row r="108" spans="2:7">
      <c r="B108" s="124" t="s">
        <v>388</v>
      </c>
      <c r="C108" s="131" t="s">
        <v>9</v>
      </c>
      <c r="D108" s="122">
        <v>35.9</v>
      </c>
      <c r="E108" s="122">
        <v>100</v>
      </c>
      <c r="F108" s="122" t="s">
        <v>663</v>
      </c>
      <c r="G108" s="3"/>
    </row>
    <row r="109" spans="2:7">
      <c r="B109" s="124" t="s">
        <v>389</v>
      </c>
      <c r="C109" s="131" t="s">
        <v>9</v>
      </c>
      <c r="D109" s="122">
        <v>35.909999999999997</v>
      </c>
      <c r="E109" s="122">
        <v>100</v>
      </c>
      <c r="F109" s="122" t="s">
        <v>663</v>
      </c>
      <c r="G109" s="3"/>
    </row>
    <row r="110" spans="2:7">
      <c r="B110" s="124" t="s">
        <v>390</v>
      </c>
      <c r="C110" s="121" t="s">
        <v>81</v>
      </c>
      <c r="D110" s="122">
        <v>27.2</v>
      </c>
      <c r="E110" s="122">
        <v>75.73</v>
      </c>
      <c r="F110" s="122" t="s">
        <v>663</v>
      </c>
      <c r="G110" s="3"/>
    </row>
    <row r="111" spans="2:7">
      <c r="B111" s="124" t="s">
        <v>391</v>
      </c>
      <c r="C111" s="121" t="s">
        <v>81</v>
      </c>
      <c r="D111" s="122">
        <v>27</v>
      </c>
      <c r="E111" s="122">
        <v>99.5</v>
      </c>
      <c r="F111" s="122" t="s">
        <v>663</v>
      </c>
      <c r="G111" s="3"/>
    </row>
    <row r="112" spans="2:7">
      <c r="B112" s="124" t="s">
        <v>392</v>
      </c>
      <c r="C112" s="121" t="s">
        <v>528</v>
      </c>
      <c r="D112" s="122">
        <v>35.909999999999997</v>
      </c>
      <c r="E112" s="122">
        <v>100</v>
      </c>
      <c r="F112" s="122" t="s">
        <v>663</v>
      </c>
      <c r="G112" s="3"/>
    </row>
    <row r="113" spans="2:8">
      <c r="B113" s="124" t="s">
        <v>393</v>
      </c>
      <c r="C113" s="121" t="s">
        <v>58</v>
      </c>
      <c r="D113" s="122">
        <v>35.909999999999997</v>
      </c>
      <c r="E113" s="122">
        <v>100</v>
      </c>
      <c r="F113" s="122" t="s">
        <v>663</v>
      </c>
      <c r="G113" s="3"/>
    </row>
    <row r="114" spans="2:8">
      <c r="B114" s="124" t="s">
        <v>394</v>
      </c>
      <c r="C114" s="121" t="s">
        <v>699</v>
      </c>
      <c r="D114" s="122">
        <v>35.909999999999997</v>
      </c>
      <c r="E114" s="122">
        <v>100</v>
      </c>
      <c r="F114" s="122" t="s">
        <v>663</v>
      </c>
      <c r="G114" s="3"/>
    </row>
    <row r="115" spans="2:8">
      <c r="B115" s="124" t="s">
        <v>395</v>
      </c>
      <c r="C115" s="131" t="s">
        <v>9</v>
      </c>
      <c r="D115" s="122">
        <v>35.909999999999997</v>
      </c>
      <c r="E115" s="122">
        <v>99.9</v>
      </c>
      <c r="F115" s="122" t="s">
        <v>663</v>
      </c>
      <c r="G115" s="3"/>
    </row>
    <row r="116" spans="2:8">
      <c r="B116" s="124" t="s">
        <v>396</v>
      </c>
      <c r="C116" s="121" t="s">
        <v>669</v>
      </c>
      <c r="D116" s="122">
        <v>18.3</v>
      </c>
      <c r="E116" s="122">
        <v>51</v>
      </c>
      <c r="F116" s="122" t="s">
        <v>663</v>
      </c>
      <c r="G116" s="1"/>
    </row>
    <row r="117" spans="2:8">
      <c r="B117" s="124" t="s">
        <v>397</v>
      </c>
      <c r="C117" s="121" t="s">
        <v>157</v>
      </c>
      <c r="D117" s="122">
        <v>35.909999999999997</v>
      </c>
      <c r="E117" s="122">
        <v>100</v>
      </c>
      <c r="F117" s="122" t="s">
        <v>663</v>
      </c>
      <c r="G117" s="1"/>
    </row>
    <row r="118" spans="2:8" ht="15" customHeight="1">
      <c r="B118" s="165"/>
      <c r="C118" s="104"/>
      <c r="D118" s="1"/>
      <c r="E118" s="1"/>
      <c r="F118" s="1"/>
      <c r="G118" s="1"/>
    </row>
    <row r="119" spans="2:8" s="48" customFormat="1" ht="15.75">
      <c r="B119" s="166" t="s">
        <v>660</v>
      </c>
      <c r="C119" s="105"/>
      <c r="D119" s="69"/>
      <c r="E119" s="69"/>
      <c r="F119" s="69"/>
      <c r="G119" s="50"/>
      <c r="H119" s="51"/>
    </row>
    <row r="120" spans="2:8" s="48" customFormat="1" ht="6" customHeight="1">
      <c r="B120" s="154"/>
      <c r="C120" s="106"/>
      <c r="D120" s="50"/>
      <c r="E120" s="50"/>
      <c r="F120" s="50"/>
      <c r="G120" s="50"/>
      <c r="H120" s="51"/>
    </row>
    <row r="121" spans="2:8">
      <c r="B121" s="114" t="s">
        <v>667</v>
      </c>
      <c r="C121" s="114" t="s">
        <v>703</v>
      </c>
      <c r="D121" s="115" t="s">
        <v>661</v>
      </c>
      <c r="E121" s="115" t="s">
        <v>662</v>
      </c>
      <c r="F121" s="116" t="s">
        <v>5</v>
      </c>
      <c r="G121" s="3"/>
    </row>
    <row r="122" spans="2:8">
      <c r="B122" s="130" t="s">
        <v>398</v>
      </c>
      <c r="C122" s="121" t="s">
        <v>9</v>
      </c>
      <c r="D122" s="122">
        <v>100</v>
      </c>
      <c r="E122" s="122">
        <v>100</v>
      </c>
      <c r="F122" s="122" t="s">
        <v>663</v>
      </c>
      <c r="G122" s="3"/>
    </row>
    <row r="123" spans="2:8">
      <c r="B123" s="124" t="s">
        <v>399</v>
      </c>
      <c r="C123" s="121" t="s">
        <v>30</v>
      </c>
      <c r="D123" s="122">
        <v>100</v>
      </c>
      <c r="E123" s="122">
        <v>100</v>
      </c>
      <c r="F123" s="121" t="s">
        <v>663</v>
      </c>
      <c r="G123" s="1"/>
    </row>
    <row r="124" spans="2:8">
      <c r="B124" s="146" t="s">
        <v>400</v>
      </c>
      <c r="C124" s="121" t="s">
        <v>9</v>
      </c>
      <c r="D124" s="122">
        <v>100</v>
      </c>
      <c r="E124" s="122">
        <v>100</v>
      </c>
      <c r="F124" s="121" t="s">
        <v>663</v>
      </c>
      <c r="G124" s="3"/>
    </row>
    <row r="125" spans="2:8">
      <c r="B125" s="146" t="s">
        <v>401</v>
      </c>
      <c r="C125" s="121" t="s">
        <v>9</v>
      </c>
      <c r="D125" s="122">
        <v>100</v>
      </c>
      <c r="E125" s="122">
        <v>100</v>
      </c>
      <c r="F125" s="121" t="s">
        <v>663</v>
      </c>
      <c r="G125" s="3"/>
    </row>
    <row r="126" spans="2:8">
      <c r="B126" s="146" t="s">
        <v>402</v>
      </c>
      <c r="C126" s="121" t="s">
        <v>30</v>
      </c>
      <c r="D126" s="122">
        <v>100</v>
      </c>
      <c r="E126" s="122">
        <v>100</v>
      </c>
      <c r="F126" s="121" t="s">
        <v>663</v>
      </c>
      <c r="G126" s="3"/>
    </row>
    <row r="127" spans="2:8">
      <c r="B127" s="124" t="s">
        <v>403</v>
      </c>
      <c r="C127" s="121" t="s">
        <v>30</v>
      </c>
      <c r="D127" s="122">
        <v>100</v>
      </c>
      <c r="E127" s="122">
        <v>100</v>
      </c>
      <c r="F127" s="121" t="s">
        <v>663</v>
      </c>
      <c r="G127" s="3"/>
    </row>
    <row r="128" spans="2:8">
      <c r="B128" s="124" t="s">
        <v>404</v>
      </c>
      <c r="C128" s="121" t="s">
        <v>70</v>
      </c>
      <c r="D128" s="122">
        <v>100</v>
      </c>
      <c r="E128" s="122">
        <v>100</v>
      </c>
      <c r="F128" s="122" t="s">
        <v>663</v>
      </c>
      <c r="G128" s="1"/>
    </row>
    <row r="129" spans="2:6" ht="6.75" customHeight="1">
      <c r="B129" s="7"/>
      <c r="C129" s="167"/>
      <c r="D129" s="7"/>
      <c r="E129" s="7"/>
      <c r="F129" s="168"/>
    </row>
    <row r="130" spans="2:6">
      <c r="B130" s="36" t="s">
        <v>5</v>
      </c>
      <c r="C130" s="167"/>
      <c r="D130" s="7"/>
      <c r="E130" s="7"/>
      <c r="F130" s="168"/>
    </row>
    <row r="131" spans="2:6">
      <c r="B131" s="176" t="s">
        <v>708</v>
      </c>
      <c r="C131" s="176" t="s">
        <v>711</v>
      </c>
      <c r="D131" s="7"/>
      <c r="E131" s="7"/>
      <c r="F131" s="168"/>
    </row>
    <row r="132" spans="2:6">
      <c r="B132" s="176" t="s">
        <v>709</v>
      </c>
      <c r="C132" s="176" t="s">
        <v>710</v>
      </c>
      <c r="D132" s="7"/>
      <c r="E132" s="7"/>
      <c r="F132" s="168"/>
    </row>
    <row r="133" spans="2:6">
      <c r="B133" s="29" t="s">
        <v>666</v>
      </c>
      <c r="C133" s="167"/>
      <c r="D133" s="7"/>
      <c r="E133" s="7"/>
      <c r="F133" s="168"/>
    </row>
    <row r="134" spans="2:6">
      <c r="C134" s="167"/>
      <c r="D134" s="7"/>
      <c r="E134" s="7"/>
      <c r="F134" s="168"/>
    </row>
    <row r="135" spans="2:6">
      <c r="B135" s="48"/>
    </row>
  </sheetData>
  <mergeCells count="13">
    <mergeCell ref="B2:F2"/>
    <mergeCell ref="B73:C73"/>
    <mergeCell ref="B45:C45"/>
    <mergeCell ref="B33:C33"/>
    <mergeCell ref="B37:C37"/>
    <mergeCell ref="B44:C44"/>
    <mergeCell ref="B5:C5"/>
    <mergeCell ref="B29:C29"/>
    <mergeCell ref="B24:C24"/>
    <mergeCell ref="B19:C19"/>
    <mergeCell ref="B13:C13"/>
    <mergeCell ref="B59:C59"/>
    <mergeCell ref="B6:C6"/>
  </mergeCells>
  <printOptions horizontalCentered="1"/>
  <pageMargins left="0.70866141732283472" right="0.70866141732283472" top="0.62992125984251968" bottom="0.59055118110236227" header="0.31496062992125984" footer="0.31496062992125984"/>
  <pageSetup paperSize="9" scale="81" fitToHeight="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J23"/>
  <sheetViews>
    <sheetView showGridLines="0" tabSelected="1" view="pageBreakPreview" zoomScale="60" zoomScaleNormal="100" workbookViewId="0">
      <selection activeCell="B25" sqref="B25"/>
    </sheetView>
  </sheetViews>
  <sheetFormatPr baseColWidth="10" defaultRowHeight="15"/>
  <cols>
    <col min="1" max="1" width="3.42578125" customWidth="1"/>
    <col min="2" max="5" width="9.7109375" customWidth="1"/>
    <col min="6" max="6" width="2.5703125" customWidth="1"/>
    <col min="7" max="10" width="9.7109375" customWidth="1"/>
  </cols>
  <sheetData>
    <row r="2" spans="2:10" ht="35.25" customHeight="1">
      <c r="B2" s="386"/>
      <c r="C2" s="466" t="s">
        <v>828</v>
      </c>
      <c r="D2" s="466"/>
      <c r="E2" s="466"/>
      <c r="F2" s="466"/>
      <c r="G2" s="466"/>
      <c r="H2" s="466"/>
      <c r="I2" s="466"/>
      <c r="J2" s="466"/>
    </row>
    <row r="3" spans="2:10" ht="32.25" customHeight="1"/>
    <row r="4" spans="2:10" s="48" customFormat="1" ht="15.75" customHeight="1">
      <c r="B4" s="467" t="s">
        <v>838</v>
      </c>
      <c r="C4" s="467"/>
      <c r="D4" s="467"/>
      <c r="E4" s="467"/>
      <c r="F4" s="467"/>
      <c r="G4" s="467"/>
      <c r="H4" s="467"/>
      <c r="I4" s="467"/>
      <c r="J4" s="467"/>
    </row>
    <row r="5" spans="2:10" s="396" customFormat="1" ht="7.5" customHeight="1">
      <c r="B5" s="395"/>
      <c r="C5" s="395"/>
      <c r="D5" s="395"/>
      <c r="E5" s="395"/>
      <c r="F5" s="395"/>
      <c r="G5" s="395"/>
      <c r="H5" s="395"/>
      <c r="I5" s="395"/>
      <c r="J5" s="395"/>
    </row>
    <row r="6" spans="2:10">
      <c r="B6" s="397" t="s">
        <v>840</v>
      </c>
      <c r="C6" s="397"/>
      <c r="D6" s="397"/>
      <c r="E6" s="397"/>
    </row>
    <row r="7" spans="2:10">
      <c r="B7" s="398" t="s">
        <v>841</v>
      </c>
      <c r="C7" s="398"/>
      <c r="D7" s="398"/>
      <c r="E7" s="398"/>
    </row>
    <row r="8" spans="2:10" s="48" customFormat="1">
      <c r="B8" s="387"/>
    </row>
    <row r="9" spans="2:10" ht="39" customHeight="1">
      <c r="B9" s="460" t="s">
        <v>844</v>
      </c>
      <c r="C9" s="461"/>
      <c r="D9" s="461"/>
      <c r="E9" s="462"/>
      <c r="G9" s="463" t="s">
        <v>843</v>
      </c>
      <c r="H9" s="464"/>
      <c r="I9" s="464"/>
      <c r="J9" s="465"/>
    </row>
    <row r="10" spans="2:10" ht="6.75" customHeight="1">
      <c r="G10" s="48"/>
      <c r="H10" s="48"/>
      <c r="I10" s="48"/>
      <c r="J10" s="48"/>
    </row>
    <row r="11" spans="2:10" ht="30" customHeight="1">
      <c r="B11" s="393" t="s">
        <v>837</v>
      </c>
      <c r="C11" s="393">
        <v>2011</v>
      </c>
      <c r="D11" s="393">
        <v>2012</v>
      </c>
      <c r="E11" s="393" t="s">
        <v>835</v>
      </c>
      <c r="F11" s="390"/>
      <c r="G11" s="393" t="s">
        <v>837</v>
      </c>
      <c r="H11" s="393">
        <v>2011</v>
      </c>
      <c r="I11" s="393">
        <v>2012</v>
      </c>
      <c r="J11" s="393" t="s">
        <v>835</v>
      </c>
    </row>
    <row r="12" spans="2:10">
      <c r="B12" s="388" t="s">
        <v>829</v>
      </c>
      <c r="C12" s="401">
        <v>-4.2</v>
      </c>
      <c r="D12" s="401">
        <v>0.9</v>
      </c>
      <c r="E12" s="401">
        <f>D12-C12</f>
        <v>5.1000000000000005</v>
      </c>
      <c r="G12" s="388" t="s">
        <v>829</v>
      </c>
      <c r="H12" s="401">
        <v>-4.8</v>
      </c>
      <c r="I12" s="401">
        <v>0.9</v>
      </c>
      <c r="J12" s="401">
        <f>I12-H12</f>
        <v>5.7</v>
      </c>
    </row>
    <row r="13" spans="2:10">
      <c r="B13" s="388" t="s">
        <v>830</v>
      </c>
      <c r="C13" s="401">
        <v>-11.9</v>
      </c>
      <c r="D13" s="401">
        <v>1.5</v>
      </c>
      <c r="E13" s="401">
        <f t="shared" ref="E13:E14" si="0">D13-C13</f>
        <v>13.4</v>
      </c>
      <c r="G13" s="388" t="s">
        <v>830</v>
      </c>
      <c r="H13" s="401">
        <v>-13.4</v>
      </c>
      <c r="I13" s="401">
        <v>2</v>
      </c>
      <c r="J13" s="401">
        <f t="shared" ref="J13" si="1">I13-H13</f>
        <v>15.4</v>
      </c>
    </row>
    <row r="14" spans="2:10">
      <c r="B14" s="388" t="s">
        <v>831</v>
      </c>
      <c r="C14" s="401">
        <v>-0.8</v>
      </c>
      <c r="D14" s="401">
        <v>-0.3</v>
      </c>
      <c r="E14" s="401">
        <f t="shared" si="0"/>
        <v>0.5</v>
      </c>
      <c r="G14" s="388" t="s">
        <v>831</v>
      </c>
      <c r="H14" s="401">
        <v>-0.9</v>
      </c>
      <c r="I14" s="401">
        <v>-0.4</v>
      </c>
      <c r="J14" s="401">
        <f t="shared" ref="J14" si="2">I14-H14</f>
        <v>0.5</v>
      </c>
    </row>
    <row r="15" spans="2:10">
      <c r="B15" s="388" t="s">
        <v>832</v>
      </c>
      <c r="C15" s="401">
        <v>-13.5</v>
      </c>
      <c r="D15" s="402"/>
      <c r="E15" s="402"/>
      <c r="G15" s="388" t="s">
        <v>832</v>
      </c>
      <c r="H15" s="405">
        <v>-15.1</v>
      </c>
      <c r="I15" s="392"/>
      <c r="J15" s="392"/>
    </row>
    <row r="16" spans="2:10" s="48" customFormat="1" ht="6" customHeight="1">
      <c r="B16" s="400"/>
      <c r="C16" s="403"/>
      <c r="D16" s="403"/>
      <c r="E16" s="403"/>
      <c r="G16" s="400"/>
      <c r="H16" s="394"/>
      <c r="I16" s="394"/>
      <c r="J16" s="394"/>
    </row>
    <row r="17" spans="2:10">
      <c r="B17" s="388" t="s">
        <v>833</v>
      </c>
      <c r="C17" s="401">
        <f>C12+C13</f>
        <v>-16.100000000000001</v>
      </c>
      <c r="D17" s="401">
        <f>D12+D13</f>
        <v>2.4</v>
      </c>
      <c r="E17" s="401">
        <f>D17-C17</f>
        <v>18.5</v>
      </c>
      <c r="G17" s="388" t="s">
        <v>833</v>
      </c>
      <c r="H17" s="401">
        <f>H12+H13</f>
        <v>-18.2</v>
      </c>
      <c r="I17" s="401">
        <f>I12+I13</f>
        <v>2.9</v>
      </c>
      <c r="J17" s="401">
        <f>I17-H17</f>
        <v>21.099999999999998</v>
      </c>
    </row>
    <row r="18" spans="2:10" s="48" customFormat="1">
      <c r="B18" s="400" t="s">
        <v>839</v>
      </c>
      <c r="C18" s="404">
        <f>C12+C13+C14</f>
        <v>-16.900000000000002</v>
      </c>
      <c r="D18" s="404">
        <f>D12+D13+D14</f>
        <v>2.1</v>
      </c>
      <c r="E18" s="401">
        <f>D18-C18</f>
        <v>19.000000000000004</v>
      </c>
      <c r="G18" s="400" t="s">
        <v>839</v>
      </c>
      <c r="H18" s="404">
        <f>H12+H13+H14</f>
        <v>-19.099999999999998</v>
      </c>
      <c r="I18" s="404">
        <f>I12+I13+I14</f>
        <v>2.5</v>
      </c>
      <c r="J18" s="401">
        <f>I18-H18</f>
        <v>21.599999999999998</v>
      </c>
    </row>
    <row r="19" spans="2:10" ht="5.25" customHeight="1">
      <c r="B19" s="388"/>
      <c r="C19" s="391"/>
      <c r="D19" s="391"/>
      <c r="E19" s="391"/>
      <c r="G19" s="388"/>
      <c r="H19" s="391"/>
      <c r="I19" s="391"/>
      <c r="J19" s="391"/>
    </row>
    <row r="20" spans="2:10">
      <c r="B20" s="388" t="s">
        <v>834</v>
      </c>
      <c r="C20" s="401">
        <f>SUM(C12:C15)</f>
        <v>-30.400000000000002</v>
      </c>
      <c r="D20" s="392"/>
      <c r="E20" s="392"/>
      <c r="G20" s="388" t="s">
        <v>834</v>
      </c>
      <c r="H20" s="401">
        <v>-34.4</v>
      </c>
      <c r="I20" s="392"/>
      <c r="J20" s="392"/>
    </row>
    <row r="21" spans="2:10">
      <c r="G21" s="48"/>
      <c r="H21" s="48"/>
      <c r="I21" s="48"/>
      <c r="J21" s="48"/>
    </row>
    <row r="22" spans="2:10">
      <c r="B22" s="399" t="s">
        <v>836</v>
      </c>
      <c r="G22" s="389"/>
      <c r="H22" s="48"/>
      <c r="I22" s="48"/>
      <c r="J22" s="48"/>
    </row>
    <row r="23" spans="2:10">
      <c r="B23" s="7"/>
    </row>
  </sheetData>
  <mergeCells count="4">
    <mergeCell ref="B9:E9"/>
    <mergeCell ref="G9:J9"/>
    <mergeCell ref="C2:J2"/>
    <mergeCell ref="B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T75"/>
  <sheetViews>
    <sheetView showGridLines="0" tabSelected="1" view="pageBreakPreview" zoomScale="40" zoomScaleNormal="40" zoomScaleSheetLayoutView="40" workbookViewId="0">
      <pane xSplit="2" ySplit="5" topLeftCell="C17" activePane="bottomRight" state="frozen"/>
      <selection activeCell="B25" sqref="B25"/>
      <selection pane="topRight" activeCell="B25" sqref="B25"/>
      <selection pane="bottomLeft" activeCell="B25" sqref="B25"/>
      <selection pane="bottomRight" activeCell="B25" sqref="B25"/>
    </sheetView>
  </sheetViews>
  <sheetFormatPr baseColWidth="10" defaultColWidth="11.42578125" defaultRowHeight="20.25"/>
  <cols>
    <col min="1" max="1" width="8" style="218" customWidth="1"/>
    <col min="2" max="2" width="20.5703125" style="219" customWidth="1"/>
    <col min="3" max="4" width="13.28515625" style="7" customWidth="1"/>
    <col min="5" max="9" width="11.7109375" style="7" customWidth="1"/>
    <col min="10" max="10" width="13.28515625" style="7" customWidth="1"/>
    <col min="11" max="12" width="9.28515625" style="7" customWidth="1"/>
    <col min="13" max="13" width="17.7109375" style="7" customWidth="1"/>
    <col min="14" max="14" width="12.7109375" style="7" customWidth="1"/>
    <col min="15" max="15" width="15.7109375" style="7" customWidth="1"/>
    <col min="16" max="16" width="11.7109375" style="7" customWidth="1"/>
    <col min="17" max="17" width="0.85546875" style="7" customWidth="1"/>
    <col min="18" max="19" width="11.7109375" style="17" customWidth="1"/>
    <col min="20" max="20" width="4.28515625" style="7" customWidth="1"/>
    <col min="21" max="16384" width="11.42578125" style="7"/>
  </cols>
  <sheetData>
    <row r="2" spans="1:20" ht="57.75" customHeight="1">
      <c r="A2" s="418" t="s">
        <v>755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</row>
    <row r="3" spans="1:20" ht="27" customHeight="1">
      <c r="A3" s="362" t="s">
        <v>814</v>
      </c>
      <c r="R3" s="7"/>
      <c r="S3" s="7"/>
    </row>
    <row r="4" spans="1:20" s="179" customFormat="1" ht="54" customHeight="1">
      <c r="A4" s="419" t="s">
        <v>806</v>
      </c>
      <c r="B4" s="419"/>
      <c r="C4" s="421" t="s">
        <v>106</v>
      </c>
      <c r="D4" s="421"/>
      <c r="E4" s="421"/>
      <c r="F4" s="421"/>
      <c r="G4" s="422" t="s">
        <v>7</v>
      </c>
      <c r="H4" s="422"/>
      <c r="I4" s="422"/>
      <c r="J4" s="422"/>
      <c r="K4" s="423" t="s">
        <v>582</v>
      </c>
      <c r="L4" s="423"/>
      <c r="M4" s="220" t="s">
        <v>583</v>
      </c>
      <c r="N4" s="424" t="s">
        <v>286</v>
      </c>
      <c r="O4" s="424"/>
      <c r="P4" s="424"/>
      <c r="Q4" s="221"/>
      <c r="R4" s="425" t="s">
        <v>574</v>
      </c>
      <c r="S4" s="425"/>
      <c r="T4" s="221"/>
    </row>
    <row r="5" spans="1:20" s="179" customFormat="1" ht="108.75" customHeight="1">
      <c r="A5" s="420"/>
      <c r="B5" s="420"/>
      <c r="C5" s="222" t="s">
        <v>756</v>
      </c>
      <c r="D5" s="222" t="s">
        <v>757</v>
      </c>
      <c r="E5" s="222" t="s">
        <v>758</v>
      </c>
      <c r="F5" s="222" t="s">
        <v>759</v>
      </c>
      <c r="G5" s="223" t="s">
        <v>756</v>
      </c>
      <c r="H5" s="223" t="s">
        <v>757</v>
      </c>
      <c r="I5" s="223" t="s">
        <v>758</v>
      </c>
      <c r="J5" s="223" t="s">
        <v>760</v>
      </c>
      <c r="K5" s="224" t="s">
        <v>421</v>
      </c>
      <c r="L5" s="224" t="s">
        <v>415</v>
      </c>
      <c r="M5" s="225" t="s">
        <v>761</v>
      </c>
      <c r="N5" s="226" t="s">
        <v>569</v>
      </c>
      <c r="O5" s="226" t="s">
        <v>570</v>
      </c>
      <c r="P5" s="226" t="s">
        <v>571</v>
      </c>
      <c r="Q5" s="227"/>
      <c r="R5" s="228" t="s">
        <v>572</v>
      </c>
      <c r="S5" s="228" t="s">
        <v>573</v>
      </c>
      <c r="T5" s="221"/>
    </row>
    <row r="6" spans="1:20" s="15" customFormat="1" ht="38.25" customHeight="1">
      <c r="A6" s="426" t="s">
        <v>762</v>
      </c>
      <c r="B6" s="229" t="s">
        <v>453</v>
      </c>
      <c r="C6" s="230"/>
      <c r="D6" s="313"/>
      <c r="E6" s="313"/>
      <c r="F6" s="313"/>
      <c r="G6" s="314"/>
      <c r="H6" s="314"/>
      <c r="I6" s="314" t="s">
        <v>789</v>
      </c>
      <c r="J6" s="314"/>
      <c r="K6" s="315"/>
      <c r="L6" s="315"/>
      <c r="M6" s="316"/>
      <c r="N6" s="317" t="s">
        <v>789</v>
      </c>
      <c r="O6" s="317" t="s">
        <v>789</v>
      </c>
      <c r="P6" s="317"/>
      <c r="Q6" s="318"/>
      <c r="R6" s="319"/>
      <c r="S6" s="231"/>
    </row>
    <row r="7" spans="1:20" s="15" customFormat="1" ht="38.25" customHeight="1">
      <c r="A7" s="427"/>
      <c r="B7" s="232" t="s">
        <v>30</v>
      </c>
      <c r="C7" s="233"/>
      <c r="D7" s="320"/>
      <c r="E7" s="320"/>
      <c r="F7" s="320"/>
      <c r="G7" s="321" t="s">
        <v>789</v>
      </c>
      <c r="H7" s="321" t="s">
        <v>789</v>
      </c>
      <c r="I7" s="321" t="s">
        <v>789</v>
      </c>
      <c r="J7" s="321" t="s">
        <v>763</v>
      </c>
      <c r="K7" s="322"/>
      <c r="L7" s="322"/>
      <c r="M7" s="323"/>
      <c r="N7" s="324" t="s">
        <v>789</v>
      </c>
      <c r="O7" s="324" t="s">
        <v>789</v>
      </c>
      <c r="P7" s="324" t="s">
        <v>789</v>
      </c>
      <c r="Q7" s="325"/>
      <c r="R7" s="326"/>
      <c r="S7" s="234" t="s">
        <v>789</v>
      </c>
    </row>
    <row r="8" spans="1:20" s="15" customFormat="1" ht="41.25" customHeight="1">
      <c r="A8" s="427"/>
      <c r="B8" s="232" t="s">
        <v>9</v>
      </c>
      <c r="C8" s="233" t="s">
        <v>789</v>
      </c>
      <c r="D8" s="320"/>
      <c r="E8" s="320"/>
      <c r="F8" s="320"/>
      <c r="G8" s="321" t="s">
        <v>789</v>
      </c>
      <c r="H8" s="321" t="s">
        <v>789</v>
      </c>
      <c r="I8" s="321" t="s">
        <v>789</v>
      </c>
      <c r="J8" s="321" t="s">
        <v>763</v>
      </c>
      <c r="K8" s="322"/>
      <c r="L8" s="322" t="s">
        <v>789</v>
      </c>
      <c r="M8" s="323" t="s">
        <v>764</v>
      </c>
      <c r="N8" s="324" t="s">
        <v>789</v>
      </c>
      <c r="O8" s="324" t="s">
        <v>789</v>
      </c>
      <c r="P8" s="324" t="s">
        <v>789</v>
      </c>
      <c r="Q8" s="325"/>
      <c r="R8" s="326" t="s">
        <v>789</v>
      </c>
      <c r="S8" s="234" t="s">
        <v>789</v>
      </c>
    </row>
    <row r="9" spans="1:20" s="15" customFormat="1" ht="38.25" customHeight="1">
      <c r="A9" s="427"/>
      <c r="B9" s="232" t="s">
        <v>58</v>
      </c>
      <c r="C9" s="233" t="s">
        <v>789</v>
      </c>
      <c r="D9" s="320"/>
      <c r="E9" s="320"/>
      <c r="F9" s="320"/>
      <c r="G9" s="321" t="s">
        <v>789</v>
      </c>
      <c r="H9" s="321" t="s">
        <v>789</v>
      </c>
      <c r="I9" s="321" t="s">
        <v>789</v>
      </c>
      <c r="J9" s="321"/>
      <c r="K9" s="322" t="s">
        <v>789</v>
      </c>
      <c r="L9" s="322"/>
      <c r="M9" s="323" t="s">
        <v>765</v>
      </c>
      <c r="N9" s="324" t="s">
        <v>789</v>
      </c>
      <c r="O9" s="324" t="s">
        <v>789</v>
      </c>
      <c r="P9" s="324"/>
      <c r="Q9" s="325"/>
      <c r="R9" s="326"/>
      <c r="S9" s="234" t="s">
        <v>789</v>
      </c>
    </row>
    <row r="10" spans="1:20" s="15" customFormat="1" ht="38.25" customHeight="1">
      <c r="A10" s="427"/>
      <c r="B10" s="232" t="s">
        <v>70</v>
      </c>
      <c r="C10" s="233"/>
      <c r="D10" s="320"/>
      <c r="E10" s="320"/>
      <c r="F10" s="320"/>
      <c r="G10" s="321" t="s">
        <v>789</v>
      </c>
      <c r="H10" s="321" t="s">
        <v>789</v>
      </c>
      <c r="I10" s="321" t="s">
        <v>789</v>
      </c>
      <c r="J10" s="321"/>
      <c r="K10" s="322"/>
      <c r="L10" s="322"/>
      <c r="M10" s="323"/>
      <c r="N10" s="324" t="s">
        <v>789</v>
      </c>
      <c r="O10" s="324" t="s">
        <v>789</v>
      </c>
      <c r="P10" s="324"/>
      <c r="Q10" s="325"/>
      <c r="R10" s="326"/>
      <c r="S10" s="234" t="s">
        <v>789</v>
      </c>
    </row>
    <row r="11" spans="1:20" s="15" customFormat="1" ht="38.25" customHeight="1">
      <c r="A11" s="427"/>
      <c r="B11" s="232" t="s">
        <v>744</v>
      </c>
      <c r="C11" s="233"/>
      <c r="D11" s="320"/>
      <c r="E11" s="327"/>
      <c r="F11" s="320"/>
      <c r="G11" s="321"/>
      <c r="H11" s="321"/>
      <c r="I11" s="321"/>
      <c r="J11" s="321"/>
      <c r="K11" s="322"/>
      <c r="L11" s="322"/>
      <c r="M11" s="323"/>
      <c r="N11" s="324" t="s">
        <v>789</v>
      </c>
      <c r="O11" s="324"/>
      <c r="P11" s="324"/>
      <c r="Q11" s="325"/>
      <c r="R11" s="326"/>
      <c r="S11" s="234"/>
    </row>
    <row r="12" spans="1:20" s="15" customFormat="1" ht="38.25" customHeight="1">
      <c r="A12" s="427"/>
      <c r="B12" s="232" t="s">
        <v>72</v>
      </c>
      <c r="C12" s="233" t="s">
        <v>789</v>
      </c>
      <c r="D12" s="320"/>
      <c r="E12" s="320"/>
      <c r="F12" s="328"/>
      <c r="G12" s="321" t="s">
        <v>789</v>
      </c>
      <c r="H12" s="321" t="s">
        <v>789</v>
      </c>
      <c r="I12" s="321" t="s">
        <v>789</v>
      </c>
      <c r="J12" s="321"/>
      <c r="K12" s="322" t="s">
        <v>789</v>
      </c>
      <c r="L12" s="322"/>
      <c r="M12" s="323"/>
      <c r="N12" s="324" t="s">
        <v>789</v>
      </c>
      <c r="O12" s="324" t="s">
        <v>789</v>
      </c>
      <c r="P12" s="324"/>
      <c r="Q12" s="325"/>
      <c r="R12" s="326"/>
      <c r="S12" s="234" t="s">
        <v>789</v>
      </c>
    </row>
    <row r="13" spans="1:20" s="15" customFormat="1" ht="38.25" customHeight="1">
      <c r="A13" s="427"/>
      <c r="B13" s="235" t="s">
        <v>747</v>
      </c>
      <c r="C13" s="236"/>
      <c r="D13" s="329"/>
      <c r="E13" s="329"/>
      <c r="F13" s="329"/>
      <c r="G13" s="330"/>
      <c r="H13" s="330"/>
      <c r="I13" s="330"/>
      <c r="J13" s="330"/>
      <c r="K13" s="331"/>
      <c r="L13" s="331"/>
      <c r="M13" s="332"/>
      <c r="N13" s="333" t="s">
        <v>789</v>
      </c>
      <c r="O13" s="333" t="s">
        <v>789</v>
      </c>
      <c r="P13" s="333"/>
      <c r="Q13" s="334"/>
      <c r="R13" s="335"/>
      <c r="S13" s="237"/>
    </row>
    <row r="14" spans="1:20" s="241" customFormat="1" ht="9.75" customHeight="1">
      <c r="A14" s="238"/>
      <c r="B14" s="239"/>
      <c r="C14" s="240"/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240"/>
    </row>
    <row r="15" spans="1:20" s="15" customFormat="1" ht="38.25" customHeight="1">
      <c r="A15" s="416" t="s">
        <v>80</v>
      </c>
      <c r="B15" s="242" t="s">
        <v>743</v>
      </c>
      <c r="C15" s="243"/>
      <c r="D15" s="337"/>
      <c r="E15" s="337"/>
      <c r="F15" s="337"/>
      <c r="G15" s="338"/>
      <c r="H15" s="338"/>
      <c r="I15" s="338" t="s">
        <v>789</v>
      </c>
      <c r="J15" s="338"/>
      <c r="K15" s="339"/>
      <c r="L15" s="339"/>
      <c r="M15" s="340"/>
      <c r="N15" s="341" t="s">
        <v>789</v>
      </c>
      <c r="O15" s="341" t="s">
        <v>789</v>
      </c>
      <c r="P15" s="341" t="s">
        <v>789</v>
      </c>
      <c r="Q15" s="342"/>
      <c r="R15" s="343" t="s">
        <v>789</v>
      </c>
      <c r="S15" s="244" t="s">
        <v>789</v>
      </c>
    </row>
    <row r="16" spans="1:20" s="15" customFormat="1" ht="38.25" customHeight="1">
      <c r="A16" s="416"/>
      <c r="B16" s="232" t="s">
        <v>671</v>
      </c>
      <c r="C16" s="233"/>
      <c r="D16" s="320"/>
      <c r="E16" s="320"/>
      <c r="F16" s="320"/>
      <c r="G16" s="321"/>
      <c r="H16" s="321"/>
      <c r="I16" s="321"/>
      <c r="J16" s="321"/>
      <c r="K16" s="322"/>
      <c r="L16" s="322"/>
      <c r="M16" s="323"/>
      <c r="N16" s="324"/>
      <c r="O16" s="324"/>
      <c r="P16" s="324"/>
      <c r="Q16" s="325"/>
      <c r="R16" s="326"/>
      <c r="S16" s="234" t="s">
        <v>789</v>
      </c>
    </row>
    <row r="17" spans="1:19" s="15" customFormat="1" ht="38.25" customHeight="1">
      <c r="A17" s="416"/>
      <c r="B17" s="232" t="s">
        <v>84</v>
      </c>
      <c r="C17" s="233"/>
      <c r="D17" s="320"/>
      <c r="E17" s="320"/>
      <c r="F17" s="320"/>
      <c r="G17" s="321" t="s">
        <v>789</v>
      </c>
      <c r="H17" s="321" t="s">
        <v>789</v>
      </c>
      <c r="I17" s="321"/>
      <c r="J17" s="321"/>
      <c r="K17" s="322"/>
      <c r="L17" s="322"/>
      <c r="M17" s="323"/>
      <c r="N17" s="324" t="s">
        <v>789</v>
      </c>
      <c r="O17" s="324"/>
      <c r="P17" s="324"/>
      <c r="Q17" s="325"/>
      <c r="R17" s="326"/>
      <c r="S17" s="234"/>
    </row>
    <row r="18" spans="1:19" s="15" customFormat="1" ht="38.25" customHeight="1">
      <c r="A18" s="416"/>
      <c r="B18" s="232" t="s">
        <v>416</v>
      </c>
      <c r="C18" s="233"/>
      <c r="D18" s="320"/>
      <c r="E18" s="320"/>
      <c r="F18" s="320"/>
      <c r="G18" s="321"/>
      <c r="H18" s="321"/>
      <c r="I18" s="321"/>
      <c r="J18" s="321"/>
      <c r="K18" s="322" t="s">
        <v>789</v>
      </c>
      <c r="L18" s="322"/>
      <c r="M18" s="323"/>
      <c r="N18" s="324"/>
      <c r="O18" s="324"/>
      <c r="P18" s="324"/>
      <c r="Q18" s="325"/>
      <c r="R18" s="326"/>
      <c r="S18" s="234"/>
    </row>
    <row r="19" spans="1:19" s="15" customFormat="1" ht="38.25" customHeight="1">
      <c r="A19" s="416"/>
      <c r="B19" s="232" t="s">
        <v>87</v>
      </c>
      <c r="C19" s="233"/>
      <c r="D19" s="320"/>
      <c r="E19" s="320"/>
      <c r="F19" s="320"/>
      <c r="G19" s="321" t="s">
        <v>789</v>
      </c>
      <c r="H19" s="321" t="s">
        <v>789</v>
      </c>
      <c r="I19" s="321" t="s">
        <v>789</v>
      </c>
      <c r="J19" s="321" t="s">
        <v>766</v>
      </c>
      <c r="K19" s="322"/>
      <c r="L19" s="322"/>
      <c r="M19" s="323"/>
      <c r="N19" s="324" t="s">
        <v>789</v>
      </c>
      <c r="O19" s="324" t="s">
        <v>789</v>
      </c>
      <c r="P19" s="324"/>
      <c r="Q19" s="325"/>
      <c r="R19" s="326"/>
      <c r="S19" s="234"/>
    </row>
    <row r="20" spans="1:19" s="15" customFormat="1" ht="38.25" customHeight="1">
      <c r="A20" s="416"/>
      <c r="B20" s="232" t="s">
        <v>89</v>
      </c>
      <c r="C20" s="233" t="s">
        <v>789</v>
      </c>
      <c r="D20" s="320"/>
      <c r="E20" s="320"/>
      <c r="F20" s="320"/>
      <c r="G20" s="321" t="s">
        <v>789</v>
      </c>
      <c r="H20" s="321" t="s">
        <v>789</v>
      </c>
      <c r="I20" s="321" t="s">
        <v>789</v>
      </c>
      <c r="J20" s="321"/>
      <c r="K20" s="322"/>
      <c r="L20" s="322"/>
      <c r="M20" s="323"/>
      <c r="N20" s="324" t="s">
        <v>789</v>
      </c>
      <c r="O20" s="324"/>
      <c r="P20" s="324" t="s">
        <v>789</v>
      </c>
      <c r="Q20" s="325"/>
      <c r="R20" s="326" t="s">
        <v>789</v>
      </c>
      <c r="S20" s="234"/>
    </row>
    <row r="21" spans="1:19" s="15" customFormat="1" ht="38.25" customHeight="1">
      <c r="A21" s="416"/>
      <c r="B21" s="232" t="s">
        <v>407</v>
      </c>
      <c r="C21" s="233"/>
      <c r="D21" s="320"/>
      <c r="E21" s="320"/>
      <c r="F21" s="320"/>
      <c r="G21" s="321"/>
      <c r="H21" s="321"/>
      <c r="I21" s="321"/>
      <c r="J21" s="321"/>
      <c r="K21" s="322" t="s">
        <v>789</v>
      </c>
      <c r="L21" s="347" t="s">
        <v>789</v>
      </c>
      <c r="M21" s="323"/>
      <c r="N21" s="324"/>
      <c r="O21" s="324" t="s">
        <v>789</v>
      </c>
      <c r="P21" s="324"/>
      <c r="Q21" s="325"/>
      <c r="R21" s="326"/>
      <c r="S21" s="234"/>
    </row>
    <row r="22" spans="1:19" s="15" customFormat="1" ht="38.25" customHeight="1">
      <c r="A22" s="416"/>
      <c r="B22" s="232" t="s">
        <v>100</v>
      </c>
      <c r="C22" s="233"/>
      <c r="D22" s="320"/>
      <c r="E22" s="320"/>
      <c r="F22" s="320"/>
      <c r="G22" s="321" t="s">
        <v>789</v>
      </c>
      <c r="H22" s="321" t="s">
        <v>789</v>
      </c>
      <c r="I22" s="321"/>
      <c r="J22" s="321"/>
      <c r="K22" s="322"/>
      <c r="L22" s="322"/>
      <c r="M22" s="323"/>
      <c r="N22" s="324" t="s">
        <v>789</v>
      </c>
      <c r="O22" s="324" t="s">
        <v>789</v>
      </c>
      <c r="P22" s="324" t="s">
        <v>789</v>
      </c>
      <c r="Q22" s="325"/>
      <c r="R22" s="326"/>
      <c r="S22" s="234" t="s">
        <v>789</v>
      </c>
    </row>
    <row r="23" spans="1:19" s="15" customFormat="1" ht="38.25" customHeight="1">
      <c r="A23" s="416"/>
      <c r="B23" s="232" t="s">
        <v>102</v>
      </c>
      <c r="C23" s="233" t="s">
        <v>789</v>
      </c>
      <c r="D23" s="320"/>
      <c r="E23" s="320"/>
      <c r="F23" s="320"/>
      <c r="G23" s="321" t="s">
        <v>789</v>
      </c>
      <c r="H23" s="321"/>
      <c r="I23" s="321"/>
      <c r="J23" s="321"/>
      <c r="K23" s="322"/>
      <c r="L23" s="322"/>
      <c r="M23" s="323"/>
      <c r="N23" s="324" t="s">
        <v>789</v>
      </c>
      <c r="O23" s="324"/>
      <c r="P23" s="324"/>
      <c r="Q23" s="325"/>
      <c r="R23" s="326"/>
      <c r="S23" s="234"/>
    </row>
    <row r="24" spans="1:19" s="15" customFormat="1" ht="38.25" customHeight="1">
      <c r="A24" s="416"/>
      <c r="B24" s="232" t="s">
        <v>104</v>
      </c>
      <c r="C24" s="233"/>
      <c r="D24" s="320"/>
      <c r="E24" s="320"/>
      <c r="F24" s="320"/>
      <c r="G24" s="321" t="s">
        <v>789</v>
      </c>
      <c r="H24" s="321" t="s">
        <v>789</v>
      </c>
      <c r="I24" s="321" t="s">
        <v>789</v>
      </c>
      <c r="J24" s="321" t="s">
        <v>767</v>
      </c>
      <c r="K24" s="322"/>
      <c r="L24" s="322"/>
      <c r="M24" s="323"/>
      <c r="N24" s="324" t="s">
        <v>789</v>
      </c>
      <c r="O24" s="324"/>
      <c r="P24" s="324" t="s">
        <v>789</v>
      </c>
      <c r="Q24" s="325"/>
      <c r="R24" s="326"/>
      <c r="S24" s="234"/>
    </row>
    <row r="25" spans="1:19" s="15" customFormat="1" ht="38.25" customHeight="1">
      <c r="A25" s="416"/>
      <c r="B25" s="232" t="s">
        <v>745</v>
      </c>
      <c r="C25" s="233"/>
      <c r="D25" s="320"/>
      <c r="E25" s="320"/>
      <c r="F25" s="320"/>
      <c r="G25" s="321"/>
      <c r="H25" s="321"/>
      <c r="I25" s="321"/>
      <c r="J25" s="321"/>
      <c r="K25" s="322"/>
      <c r="L25" s="322"/>
      <c r="M25" s="323"/>
      <c r="N25" s="324" t="s">
        <v>789</v>
      </c>
      <c r="O25" s="324"/>
      <c r="P25" s="324"/>
      <c r="Q25" s="325"/>
      <c r="R25" s="326"/>
      <c r="S25" s="234"/>
    </row>
    <row r="26" spans="1:19" s="15" customFormat="1" ht="43.5" customHeight="1">
      <c r="A26" s="416"/>
      <c r="B26" s="232" t="s">
        <v>540</v>
      </c>
      <c r="C26" s="233"/>
      <c r="D26" s="320"/>
      <c r="E26" s="320"/>
      <c r="F26" s="320"/>
      <c r="G26" s="321"/>
      <c r="H26" s="321"/>
      <c r="I26" s="321" t="s">
        <v>789</v>
      </c>
      <c r="J26" s="321" t="s">
        <v>768</v>
      </c>
      <c r="K26" s="322"/>
      <c r="L26" s="322"/>
      <c r="M26" s="323"/>
      <c r="N26" s="324" t="s">
        <v>789</v>
      </c>
      <c r="O26" s="324" t="s">
        <v>789</v>
      </c>
      <c r="P26" s="324"/>
      <c r="Q26" s="325"/>
      <c r="R26" s="326" t="s">
        <v>789</v>
      </c>
      <c r="S26" s="234"/>
    </row>
    <row r="27" spans="1:19" s="15" customFormat="1" ht="38.25" customHeight="1">
      <c r="A27" s="416"/>
      <c r="B27" s="232" t="s">
        <v>81</v>
      </c>
      <c r="C27" s="233" t="s">
        <v>789</v>
      </c>
      <c r="D27" s="320"/>
      <c r="E27" s="320"/>
      <c r="F27" s="320"/>
      <c r="G27" s="321" t="s">
        <v>789</v>
      </c>
      <c r="H27" s="321"/>
      <c r="I27" s="321" t="s">
        <v>789</v>
      </c>
      <c r="J27" s="321"/>
      <c r="K27" s="322"/>
      <c r="L27" s="322"/>
      <c r="M27" s="323"/>
      <c r="N27" s="324" t="s">
        <v>789</v>
      </c>
      <c r="O27" s="324" t="s">
        <v>789</v>
      </c>
      <c r="P27" s="324"/>
      <c r="Q27" s="325"/>
      <c r="R27" s="326" t="s">
        <v>789</v>
      </c>
      <c r="S27" s="234"/>
    </row>
    <row r="28" spans="1:19" s="15" customFormat="1" ht="38.25" customHeight="1">
      <c r="A28" s="416"/>
      <c r="B28" s="232" t="s">
        <v>804</v>
      </c>
      <c r="C28" s="233"/>
      <c r="D28" s="320"/>
      <c r="E28" s="320"/>
      <c r="F28" s="320"/>
      <c r="G28" s="321"/>
      <c r="H28" s="321"/>
      <c r="I28" s="321"/>
      <c r="J28" s="321"/>
      <c r="K28" s="322"/>
      <c r="L28" s="322"/>
      <c r="M28" s="323"/>
      <c r="N28" s="324"/>
      <c r="O28" s="324"/>
      <c r="P28" s="324"/>
      <c r="Q28" s="325"/>
      <c r="R28" s="326"/>
      <c r="S28" s="234" t="s">
        <v>789</v>
      </c>
    </row>
    <row r="29" spans="1:19" s="15" customFormat="1" ht="38.25" customHeight="1">
      <c r="A29" s="416"/>
      <c r="B29" s="235" t="s">
        <v>528</v>
      </c>
      <c r="C29" s="236" t="s">
        <v>789</v>
      </c>
      <c r="D29" s="329" t="s">
        <v>789</v>
      </c>
      <c r="E29" s="329" t="s">
        <v>789</v>
      </c>
      <c r="F29" s="329"/>
      <c r="G29" s="330"/>
      <c r="H29" s="330"/>
      <c r="I29" s="330"/>
      <c r="J29" s="330"/>
      <c r="K29" s="331" t="s">
        <v>789</v>
      </c>
      <c r="L29" s="331" t="s">
        <v>789</v>
      </c>
      <c r="M29" s="332" t="s">
        <v>769</v>
      </c>
      <c r="N29" s="333" t="s">
        <v>789</v>
      </c>
      <c r="O29" s="333"/>
      <c r="P29" s="333" t="s">
        <v>789</v>
      </c>
      <c r="Q29" s="334"/>
      <c r="R29" s="335"/>
      <c r="S29" s="237" t="s">
        <v>789</v>
      </c>
    </row>
    <row r="30" spans="1:19" s="241" customFormat="1" ht="9.75" customHeight="1">
      <c r="A30" s="238"/>
      <c r="B30" s="239"/>
      <c r="C30" s="240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240"/>
    </row>
    <row r="31" spans="1:19" s="15" customFormat="1" ht="38.25" customHeight="1">
      <c r="A31" s="427" t="s">
        <v>107</v>
      </c>
      <c r="B31" s="242" t="s">
        <v>483</v>
      </c>
      <c r="C31" s="243"/>
      <c r="D31" s="337"/>
      <c r="E31" s="337" t="s">
        <v>789</v>
      </c>
      <c r="F31" s="337" t="s">
        <v>805</v>
      </c>
      <c r="G31" s="344"/>
      <c r="H31" s="344"/>
      <c r="I31" s="344"/>
      <c r="J31" s="344"/>
      <c r="K31" s="339"/>
      <c r="L31" s="339"/>
      <c r="M31" s="340"/>
      <c r="N31" s="341"/>
      <c r="O31" s="341"/>
      <c r="P31" s="341"/>
      <c r="Q31" s="342"/>
      <c r="R31" s="343"/>
      <c r="S31" s="244"/>
    </row>
    <row r="32" spans="1:19" s="15" customFormat="1" ht="38.25" customHeight="1">
      <c r="A32" s="427"/>
      <c r="B32" s="232" t="s">
        <v>108</v>
      </c>
      <c r="C32" s="233" t="s">
        <v>789</v>
      </c>
      <c r="D32" s="320" t="s">
        <v>789</v>
      </c>
      <c r="E32" s="320"/>
      <c r="F32" s="320"/>
      <c r="G32" s="345"/>
      <c r="H32" s="345"/>
      <c r="I32" s="345"/>
      <c r="J32" s="345"/>
      <c r="K32" s="322"/>
      <c r="L32" s="322"/>
      <c r="M32" s="323"/>
      <c r="N32" s="324"/>
      <c r="O32" s="324" t="s">
        <v>789</v>
      </c>
      <c r="P32" s="324" t="s">
        <v>789</v>
      </c>
      <c r="Q32" s="325"/>
      <c r="R32" s="326" t="s">
        <v>789</v>
      </c>
      <c r="S32" s="234"/>
    </row>
    <row r="33" spans="1:19" s="15" customFormat="1" ht="43.5" customHeight="1">
      <c r="A33" s="427"/>
      <c r="B33" s="232" t="s">
        <v>127</v>
      </c>
      <c r="C33" s="233" t="s">
        <v>789</v>
      </c>
      <c r="D33" s="320" t="s">
        <v>789</v>
      </c>
      <c r="E33" s="320" t="s">
        <v>789</v>
      </c>
      <c r="F33" s="320" t="s">
        <v>807</v>
      </c>
      <c r="G33" s="345"/>
      <c r="H33" s="345"/>
      <c r="I33" s="345"/>
      <c r="J33" s="345"/>
      <c r="K33" s="322"/>
      <c r="L33" s="322"/>
      <c r="M33" s="323"/>
      <c r="N33" s="324" t="s">
        <v>789</v>
      </c>
      <c r="O33" s="324"/>
      <c r="P33" s="324" t="s">
        <v>789</v>
      </c>
      <c r="Q33" s="325"/>
      <c r="R33" s="326" t="s">
        <v>789</v>
      </c>
      <c r="S33" s="234"/>
    </row>
    <row r="34" spans="1:19" s="15" customFormat="1" ht="38.25" customHeight="1">
      <c r="A34" s="427"/>
      <c r="B34" s="232" t="s">
        <v>536</v>
      </c>
      <c r="C34" s="233" t="s">
        <v>789</v>
      </c>
      <c r="D34" s="320"/>
      <c r="E34" s="320"/>
      <c r="F34" s="320"/>
      <c r="G34" s="321"/>
      <c r="H34" s="321"/>
      <c r="I34" s="321"/>
      <c r="J34" s="321"/>
      <c r="K34" s="322"/>
      <c r="L34" s="322"/>
      <c r="M34" s="323"/>
      <c r="N34" s="324"/>
      <c r="O34" s="324"/>
      <c r="P34" s="324"/>
      <c r="Q34" s="325"/>
      <c r="R34" s="326"/>
      <c r="S34" s="234"/>
    </row>
    <row r="35" spans="1:19" s="15" customFormat="1" ht="38.25" customHeight="1">
      <c r="A35" s="427"/>
      <c r="B35" s="232" t="s">
        <v>137</v>
      </c>
      <c r="C35" s="233" t="s">
        <v>789</v>
      </c>
      <c r="D35" s="320"/>
      <c r="E35" s="320"/>
      <c r="F35" s="320"/>
      <c r="G35" s="321"/>
      <c r="H35" s="321"/>
      <c r="I35" s="321"/>
      <c r="J35" s="321"/>
      <c r="K35" s="322"/>
      <c r="L35" s="322"/>
      <c r="M35" s="323"/>
      <c r="N35" s="324"/>
      <c r="O35" s="324"/>
      <c r="P35" s="324"/>
      <c r="Q35" s="325"/>
      <c r="R35" s="326"/>
      <c r="S35" s="234"/>
    </row>
    <row r="36" spans="1:19" s="15" customFormat="1" ht="38.25" customHeight="1">
      <c r="A36" s="427"/>
      <c r="B36" s="235" t="s">
        <v>141</v>
      </c>
      <c r="C36" s="236" t="s">
        <v>789</v>
      </c>
      <c r="D36" s="329" t="s">
        <v>789</v>
      </c>
      <c r="E36" s="329" t="s">
        <v>789</v>
      </c>
      <c r="F36" s="329" t="s">
        <v>808</v>
      </c>
      <c r="G36" s="330"/>
      <c r="H36" s="330"/>
      <c r="I36" s="330"/>
      <c r="J36" s="330"/>
      <c r="K36" s="331"/>
      <c r="L36" s="331"/>
      <c r="M36" s="332"/>
      <c r="N36" s="333"/>
      <c r="O36" s="333"/>
      <c r="P36" s="333"/>
      <c r="Q36" s="334"/>
      <c r="R36" s="335"/>
      <c r="S36" s="237"/>
    </row>
    <row r="37" spans="1:19" s="241" customFormat="1" ht="9.75" customHeight="1">
      <c r="A37" s="238"/>
      <c r="B37" s="239"/>
      <c r="C37" s="240"/>
      <c r="D37" s="336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240"/>
    </row>
    <row r="38" spans="1:19" s="15" customFormat="1" ht="38.25" customHeight="1">
      <c r="A38" s="428" t="s">
        <v>147</v>
      </c>
      <c r="B38" s="242" t="s">
        <v>148</v>
      </c>
      <c r="C38" s="243" t="s">
        <v>789</v>
      </c>
      <c r="D38" s="337"/>
      <c r="E38" s="337"/>
      <c r="F38" s="337" t="s">
        <v>769</v>
      </c>
      <c r="G38" s="338"/>
      <c r="H38" s="338"/>
      <c r="I38" s="338"/>
      <c r="J38" s="338"/>
      <c r="K38" s="339"/>
      <c r="L38" s="339"/>
      <c r="M38" s="340"/>
      <c r="N38" s="341" t="s">
        <v>789</v>
      </c>
      <c r="O38" s="341"/>
      <c r="P38" s="341"/>
      <c r="Q38" s="342"/>
      <c r="R38" s="343" t="s">
        <v>789</v>
      </c>
      <c r="S38" s="244"/>
    </row>
    <row r="39" spans="1:19" s="15" customFormat="1" ht="38.25" customHeight="1">
      <c r="A39" s="428"/>
      <c r="B39" s="232" t="s">
        <v>151</v>
      </c>
      <c r="C39" s="233" t="s">
        <v>789</v>
      </c>
      <c r="D39" s="320" t="s">
        <v>789</v>
      </c>
      <c r="E39" s="320" t="s">
        <v>789</v>
      </c>
      <c r="F39" s="320" t="s">
        <v>805</v>
      </c>
      <c r="G39" s="345"/>
      <c r="H39" s="345"/>
      <c r="I39" s="345"/>
      <c r="J39" s="345"/>
      <c r="K39" s="322"/>
      <c r="L39" s="322"/>
      <c r="M39" s="323"/>
      <c r="N39" s="324"/>
      <c r="O39" s="324"/>
      <c r="P39" s="324"/>
      <c r="Q39" s="325"/>
      <c r="R39" s="326" t="s">
        <v>789</v>
      </c>
      <c r="S39" s="234"/>
    </row>
    <row r="40" spans="1:19" s="15" customFormat="1" ht="38.25" customHeight="1">
      <c r="A40" s="428"/>
      <c r="B40" s="232" t="s">
        <v>155</v>
      </c>
      <c r="C40" s="233" t="s">
        <v>789</v>
      </c>
      <c r="D40" s="320"/>
      <c r="E40" s="320"/>
      <c r="F40" s="320" t="s">
        <v>415</v>
      </c>
      <c r="G40" s="321"/>
      <c r="H40" s="321"/>
      <c r="I40" s="321"/>
      <c r="J40" s="321"/>
      <c r="K40" s="322"/>
      <c r="L40" s="322"/>
      <c r="M40" s="323"/>
      <c r="N40" s="324"/>
      <c r="O40" s="324"/>
      <c r="P40" s="324"/>
      <c r="Q40" s="325"/>
      <c r="R40" s="326"/>
      <c r="S40" s="234"/>
    </row>
    <row r="41" spans="1:19" s="15" customFormat="1" ht="38.25" customHeight="1">
      <c r="A41" s="428"/>
      <c r="B41" s="235" t="s">
        <v>157</v>
      </c>
      <c r="C41" s="236" t="s">
        <v>789</v>
      </c>
      <c r="D41" s="329" t="s">
        <v>789</v>
      </c>
      <c r="E41" s="329" t="s">
        <v>789</v>
      </c>
      <c r="F41" s="329" t="s">
        <v>415</v>
      </c>
      <c r="G41" s="346"/>
      <c r="H41" s="346"/>
      <c r="I41" s="346"/>
      <c r="J41" s="346"/>
      <c r="K41" s="331"/>
      <c r="L41" s="331"/>
      <c r="M41" s="332"/>
      <c r="N41" s="333"/>
      <c r="O41" s="333"/>
      <c r="P41" s="333"/>
      <c r="Q41" s="334"/>
      <c r="R41" s="335" t="s">
        <v>789</v>
      </c>
      <c r="S41" s="237"/>
    </row>
    <row r="42" spans="1:19" s="241" customFormat="1" ht="9.75" customHeight="1">
      <c r="A42" s="245"/>
      <c r="B42" s="246"/>
      <c r="C42" s="240"/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240"/>
    </row>
    <row r="43" spans="1:19" s="15" customFormat="1" ht="38.25" customHeight="1">
      <c r="A43" s="427" t="s">
        <v>770</v>
      </c>
      <c r="B43" s="242" t="s">
        <v>420</v>
      </c>
      <c r="C43" s="243"/>
      <c r="D43" s="337"/>
      <c r="E43" s="337"/>
      <c r="F43" s="337"/>
      <c r="G43" s="344"/>
      <c r="H43" s="344"/>
      <c r="I43" s="344"/>
      <c r="J43" s="344"/>
      <c r="K43" s="339" t="s">
        <v>789</v>
      </c>
      <c r="L43" s="339"/>
      <c r="M43" s="340"/>
      <c r="N43" s="341"/>
      <c r="O43" s="341"/>
      <c r="P43" s="341" t="s">
        <v>789</v>
      </c>
      <c r="Q43" s="342"/>
      <c r="R43" s="343" t="s">
        <v>789</v>
      </c>
      <c r="S43" s="244"/>
    </row>
    <row r="44" spans="1:19" s="15" customFormat="1" ht="38.25" customHeight="1">
      <c r="A44" s="416"/>
      <c r="B44" s="232" t="s">
        <v>417</v>
      </c>
      <c r="C44" s="233"/>
      <c r="D44" s="320"/>
      <c r="E44" s="320"/>
      <c r="F44" s="320"/>
      <c r="G44" s="321"/>
      <c r="H44" s="321"/>
      <c r="I44" s="321"/>
      <c r="J44" s="321"/>
      <c r="K44" s="322" t="s">
        <v>789</v>
      </c>
      <c r="L44" s="322"/>
      <c r="M44" s="323"/>
      <c r="N44" s="324"/>
      <c r="O44" s="324"/>
      <c r="P44" s="324"/>
      <c r="Q44" s="325"/>
      <c r="R44" s="326"/>
      <c r="S44" s="234"/>
    </row>
    <row r="45" spans="1:19" s="15" customFormat="1" ht="38.25" customHeight="1">
      <c r="A45" s="416"/>
      <c r="B45" s="232" t="s">
        <v>534</v>
      </c>
      <c r="C45" s="233" t="s">
        <v>789</v>
      </c>
      <c r="D45" s="320"/>
      <c r="E45" s="320"/>
      <c r="F45" s="320"/>
      <c r="G45" s="321"/>
      <c r="H45" s="321"/>
      <c r="I45" s="321"/>
      <c r="J45" s="321"/>
      <c r="K45" s="347"/>
      <c r="L45" s="347"/>
      <c r="M45" s="323"/>
      <c r="N45" s="324"/>
      <c r="O45" s="324"/>
      <c r="P45" s="324"/>
      <c r="Q45" s="325"/>
      <c r="R45" s="326"/>
      <c r="S45" s="234"/>
    </row>
    <row r="46" spans="1:19" s="15" customFormat="1" ht="38.25" customHeight="1">
      <c r="A46" s="416"/>
      <c r="B46" s="232" t="s">
        <v>414</v>
      </c>
      <c r="C46" s="233"/>
      <c r="D46" s="320"/>
      <c r="E46" s="320"/>
      <c r="F46" s="320"/>
      <c r="G46" s="321"/>
      <c r="H46" s="321"/>
      <c r="I46" s="321"/>
      <c r="J46" s="321"/>
      <c r="K46" s="347"/>
      <c r="L46" s="347" t="s">
        <v>789</v>
      </c>
      <c r="M46" s="323"/>
      <c r="N46" s="324"/>
      <c r="O46" s="324"/>
      <c r="P46" s="324"/>
      <c r="Q46" s="325"/>
      <c r="R46" s="326"/>
      <c r="S46" s="234"/>
    </row>
    <row r="47" spans="1:19" s="15" customFormat="1" ht="38.25" customHeight="1">
      <c r="A47" s="416"/>
      <c r="B47" s="232" t="s">
        <v>672</v>
      </c>
      <c r="C47" s="233"/>
      <c r="D47" s="320"/>
      <c r="E47" s="320"/>
      <c r="F47" s="320"/>
      <c r="G47" s="345"/>
      <c r="H47" s="345"/>
      <c r="I47" s="345"/>
      <c r="J47" s="345"/>
      <c r="K47" s="322"/>
      <c r="L47" s="322"/>
      <c r="M47" s="323"/>
      <c r="N47" s="324"/>
      <c r="O47" s="324"/>
      <c r="P47" s="324"/>
      <c r="Q47" s="325"/>
      <c r="R47" s="326"/>
      <c r="S47" s="234" t="s">
        <v>789</v>
      </c>
    </row>
    <row r="48" spans="1:19" s="15" customFormat="1" ht="38.25" customHeight="1">
      <c r="A48" s="416"/>
      <c r="B48" s="232" t="s">
        <v>419</v>
      </c>
      <c r="C48" s="233"/>
      <c r="D48" s="320"/>
      <c r="E48" s="320"/>
      <c r="F48" s="320"/>
      <c r="G48" s="321"/>
      <c r="H48" s="321"/>
      <c r="I48" s="321"/>
      <c r="J48" s="321"/>
      <c r="K48" s="322" t="s">
        <v>789</v>
      </c>
      <c r="L48" s="347" t="s">
        <v>789</v>
      </c>
      <c r="M48" s="323"/>
      <c r="N48" s="324"/>
      <c r="O48" s="324"/>
      <c r="P48" s="324"/>
      <c r="Q48" s="325"/>
      <c r="R48" s="326"/>
      <c r="S48" s="234"/>
    </row>
    <row r="49" spans="1:19" s="15" customFormat="1" ht="38.25" customHeight="1">
      <c r="A49" s="416"/>
      <c r="B49" s="232" t="s">
        <v>418</v>
      </c>
      <c r="C49" s="233"/>
      <c r="D49" s="320"/>
      <c r="E49" s="320"/>
      <c r="F49" s="320"/>
      <c r="G49" s="345"/>
      <c r="H49" s="345"/>
      <c r="I49" s="345"/>
      <c r="J49" s="345"/>
      <c r="K49" s="347" t="s">
        <v>789</v>
      </c>
      <c r="L49" s="347"/>
      <c r="M49" s="323"/>
      <c r="N49" s="324"/>
      <c r="O49" s="324"/>
      <c r="P49" s="324"/>
      <c r="Q49" s="325"/>
      <c r="R49" s="326"/>
      <c r="S49" s="234"/>
    </row>
    <row r="50" spans="1:19" s="15" customFormat="1" ht="38.25" customHeight="1">
      <c r="A50" s="416"/>
      <c r="B50" s="232" t="s">
        <v>669</v>
      </c>
      <c r="C50" s="233"/>
      <c r="D50" s="320"/>
      <c r="E50" s="320"/>
      <c r="F50" s="320"/>
      <c r="G50" s="321"/>
      <c r="H50" s="321"/>
      <c r="I50" s="321"/>
      <c r="J50" s="321"/>
      <c r="K50" s="347"/>
      <c r="L50" s="347"/>
      <c r="M50" s="323"/>
      <c r="N50" s="324" t="s">
        <v>789</v>
      </c>
      <c r="O50" s="324"/>
      <c r="P50" s="324"/>
      <c r="Q50" s="325"/>
      <c r="R50" s="326" t="s">
        <v>789</v>
      </c>
      <c r="S50" s="234" t="s">
        <v>789</v>
      </c>
    </row>
    <row r="51" spans="1:19" s="15" customFormat="1" ht="38.25" customHeight="1">
      <c r="A51" s="416"/>
      <c r="B51" s="232" t="s">
        <v>233</v>
      </c>
      <c r="C51" s="233" t="s">
        <v>789</v>
      </c>
      <c r="D51" s="320"/>
      <c r="E51" s="320"/>
      <c r="F51" s="320"/>
      <c r="G51" s="345"/>
      <c r="H51" s="345"/>
      <c r="I51" s="345"/>
      <c r="J51" s="345"/>
      <c r="K51" s="347"/>
      <c r="L51" s="347"/>
      <c r="M51" s="323"/>
      <c r="N51" s="324"/>
      <c r="O51" s="324"/>
      <c r="P51" s="324"/>
      <c r="Q51" s="325"/>
      <c r="R51" s="326"/>
      <c r="S51" s="234"/>
    </row>
    <row r="52" spans="1:19" s="15" customFormat="1" ht="38.25" customHeight="1">
      <c r="A52" s="416"/>
      <c r="B52" s="232" t="s">
        <v>239</v>
      </c>
      <c r="C52" s="233" t="s">
        <v>789</v>
      </c>
      <c r="D52" s="320"/>
      <c r="E52" s="320"/>
      <c r="F52" s="320"/>
      <c r="G52" s="321"/>
      <c r="H52" s="321"/>
      <c r="I52" s="321"/>
      <c r="J52" s="321"/>
      <c r="K52" s="322" t="s">
        <v>789</v>
      </c>
      <c r="L52" s="322"/>
      <c r="M52" s="323"/>
      <c r="N52" s="324"/>
      <c r="O52" s="324"/>
      <c r="P52" s="324"/>
      <c r="Q52" s="325"/>
      <c r="R52" s="326"/>
      <c r="S52" s="234"/>
    </row>
    <row r="53" spans="1:19" s="15" customFormat="1" ht="38.25" customHeight="1">
      <c r="A53" s="416"/>
      <c r="B53" s="232" t="s">
        <v>535</v>
      </c>
      <c r="C53" s="233" t="s">
        <v>789</v>
      </c>
      <c r="D53" s="320"/>
      <c r="E53" s="320"/>
      <c r="F53" s="320"/>
      <c r="G53" s="321"/>
      <c r="H53" s="321"/>
      <c r="I53" s="321"/>
      <c r="J53" s="321"/>
      <c r="K53" s="322"/>
      <c r="L53" s="322"/>
      <c r="M53" s="323"/>
      <c r="N53" s="324"/>
      <c r="O53" s="324"/>
      <c r="P53" s="324"/>
      <c r="Q53" s="325"/>
      <c r="R53" s="326"/>
      <c r="S53" s="234"/>
    </row>
    <row r="54" spans="1:19" s="15" customFormat="1" ht="38.25" customHeight="1">
      <c r="A54" s="416"/>
      <c r="B54" s="232" t="s">
        <v>748</v>
      </c>
      <c r="C54" s="233"/>
      <c r="D54" s="320"/>
      <c r="E54" s="320"/>
      <c r="F54" s="320"/>
      <c r="G54" s="321"/>
      <c r="H54" s="321"/>
      <c r="I54" s="321"/>
      <c r="J54" s="321"/>
      <c r="K54" s="347"/>
      <c r="L54" s="347"/>
      <c r="M54" s="323"/>
      <c r="N54" s="324"/>
      <c r="O54" s="324"/>
      <c r="P54" s="324" t="s">
        <v>789</v>
      </c>
      <c r="Q54" s="325"/>
      <c r="R54" s="326"/>
      <c r="S54" s="234"/>
    </row>
    <row r="55" spans="1:19" s="15" customFormat="1" ht="38.25" customHeight="1">
      <c r="A55" s="416"/>
      <c r="B55" s="232" t="s">
        <v>746</v>
      </c>
      <c r="C55" s="233"/>
      <c r="D55" s="320"/>
      <c r="E55" s="320"/>
      <c r="F55" s="320"/>
      <c r="G55" s="321"/>
      <c r="H55" s="321"/>
      <c r="I55" s="321"/>
      <c r="J55" s="321"/>
      <c r="K55" s="322"/>
      <c r="L55" s="322"/>
      <c r="M55" s="323"/>
      <c r="N55" s="324" t="s">
        <v>789</v>
      </c>
      <c r="O55" s="324"/>
      <c r="P55" s="324"/>
      <c r="Q55" s="325"/>
      <c r="R55" s="326"/>
      <c r="S55" s="234"/>
    </row>
    <row r="56" spans="1:19" s="15" customFormat="1" ht="38.25" customHeight="1">
      <c r="A56" s="416"/>
      <c r="B56" s="232" t="s">
        <v>537</v>
      </c>
      <c r="C56" s="233" t="s">
        <v>789</v>
      </c>
      <c r="D56" s="320"/>
      <c r="E56" s="320" t="s">
        <v>789</v>
      </c>
      <c r="F56" s="320" t="s">
        <v>766</v>
      </c>
      <c r="G56" s="321"/>
      <c r="H56" s="321"/>
      <c r="I56" s="321"/>
      <c r="J56" s="321"/>
      <c r="K56" s="322"/>
      <c r="L56" s="322"/>
      <c r="M56" s="323"/>
      <c r="N56" s="324"/>
      <c r="O56" s="324"/>
      <c r="P56" s="324" t="s">
        <v>789</v>
      </c>
      <c r="Q56" s="325"/>
      <c r="R56" s="326"/>
      <c r="S56" s="234"/>
    </row>
    <row r="57" spans="1:19" s="15" customFormat="1" ht="38.25" customHeight="1">
      <c r="A57" s="416"/>
      <c r="B57" s="235" t="s">
        <v>771</v>
      </c>
      <c r="C57" s="236" t="s">
        <v>789</v>
      </c>
      <c r="D57" s="329"/>
      <c r="E57" s="329"/>
      <c r="F57" s="329"/>
      <c r="G57" s="330"/>
      <c r="H57" s="330"/>
      <c r="I57" s="330"/>
      <c r="J57" s="330"/>
      <c r="K57" s="331"/>
      <c r="L57" s="331"/>
      <c r="M57" s="332"/>
      <c r="N57" s="333" t="s">
        <v>789</v>
      </c>
      <c r="O57" s="333" t="s">
        <v>789</v>
      </c>
      <c r="P57" s="333" t="s">
        <v>789</v>
      </c>
      <c r="Q57" s="334"/>
      <c r="R57" s="335"/>
      <c r="S57" s="237"/>
    </row>
    <row r="58" spans="1:19" s="241" customFormat="1" ht="9.75" customHeight="1">
      <c r="A58" s="238"/>
      <c r="B58" s="239"/>
      <c r="C58" s="240"/>
      <c r="D58" s="336"/>
      <c r="E58" s="336"/>
      <c r="F58" s="336"/>
      <c r="G58" s="336"/>
      <c r="H58" s="336"/>
      <c r="I58" s="336"/>
      <c r="J58" s="336"/>
      <c r="K58" s="348"/>
      <c r="L58" s="348"/>
      <c r="M58" s="336"/>
      <c r="N58" s="336"/>
      <c r="O58" s="336"/>
      <c r="P58" s="336"/>
      <c r="Q58" s="336"/>
      <c r="R58" s="336"/>
      <c r="S58" s="240"/>
    </row>
    <row r="59" spans="1:19" s="15" customFormat="1" ht="38.25" customHeight="1">
      <c r="A59" s="416" t="s">
        <v>772</v>
      </c>
      <c r="B59" s="242" t="s">
        <v>279</v>
      </c>
      <c r="C59" s="243" t="s">
        <v>789</v>
      </c>
      <c r="D59" s="337" t="s">
        <v>789</v>
      </c>
      <c r="E59" s="337" t="s">
        <v>789</v>
      </c>
      <c r="F59" s="337"/>
      <c r="G59" s="338"/>
      <c r="H59" s="338"/>
      <c r="I59" s="338"/>
      <c r="J59" s="338"/>
      <c r="K59" s="349" t="s">
        <v>789</v>
      </c>
      <c r="L59" s="349" t="s">
        <v>789</v>
      </c>
      <c r="M59" s="340"/>
      <c r="N59" s="341"/>
      <c r="O59" s="341"/>
      <c r="P59" s="341"/>
      <c r="Q59" s="342"/>
      <c r="R59" s="343" t="s">
        <v>789</v>
      </c>
      <c r="S59" s="244" t="s">
        <v>789</v>
      </c>
    </row>
    <row r="60" spans="1:19" s="15" customFormat="1" ht="38.25" customHeight="1">
      <c r="A60" s="416"/>
      <c r="B60" s="232" t="s">
        <v>253</v>
      </c>
      <c r="C60" s="233"/>
      <c r="D60" s="320"/>
      <c r="E60" s="320"/>
      <c r="F60" s="320"/>
      <c r="G60" s="321"/>
      <c r="H60" s="321"/>
      <c r="I60" s="321"/>
      <c r="J60" s="321"/>
      <c r="K60" s="322"/>
      <c r="L60" s="322"/>
      <c r="M60" s="323"/>
      <c r="N60" s="324" t="s">
        <v>789</v>
      </c>
      <c r="O60" s="324"/>
      <c r="P60" s="324"/>
      <c r="Q60" s="325"/>
      <c r="R60" s="326" t="s">
        <v>789</v>
      </c>
      <c r="S60" s="234"/>
    </row>
    <row r="61" spans="1:19" s="15" customFormat="1" ht="38.25" customHeight="1">
      <c r="A61" s="416"/>
      <c r="B61" s="232" t="s">
        <v>773</v>
      </c>
      <c r="C61" s="233"/>
      <c r="D61" s="320"/>
      <c r="E61" s="320"/>
      <c r="F61" s="320"/>
      <c r="G61" s="321"/>
      <c r="H61" s="321"/>
      <c r="I61" s="321"/>
      <c r="J61" s="321"/>
      <c r="K61" s="322"/>
      <c r="L61" s="322"/>
      <c r="M61" s="323"/>
      <c r="N61" s="324" t="s">
        <v>789</v>
      </c>
      <c r="O61" s="324" t="s">
        <v>789</v>
      </c>
      <c r="P61" s="324"/>
      <c r="Q61" s="325"/>
      <c r="R61" s="326"/>
      <c r="S61" s="234"/>
    </row>
    <row r="62" spans="1:19" ht="38.25" customHeight="1">
      <c r="A62" s="416"/>
      <c r="B62" s="232" t="s">
        <v>670</v>
      </c>
      <c r="C62" s="233"/>
      <c r="D62" s="320"/>
      <c r="E62" s="320"/>
      <c r="F62" s="320"/>
      <c r="G62" s="321"/>
      <c r="H62" s="321"/>
      <c r="I62" s="321"/>
      <c r="J62" s="321"/>
      <c r="K62" s="322"/>
      <c r="L62" s="322"/>
      <c r="M62" s="323"/>
      <c r="N62" s="324"/>
      <c r="O62" s="324"/>
      <c r="P62" s="324"/>
      <c r="Q62" s="350"/>
      <c r="R62" s="326"/>
      <c r="S62" s="234" t="s">
        <v>789</v>
      </c>
    </row>
    <row r="63" spans="1:19" ht="38.25" customHeight="1">
      <c r="A63" s="416"/>
      <c r="B63" s="232" t="s">
        <v>425</v>
      </c>
      <c r="C63" s="233"/>
      <c r="D63" s="320"/>
      <c r="E63" s="320"/>
      <c r="F63" s="320"/>
      <c r="G63" s="321"/>
      <c r="H63" s="321"/>
      <c r="I63" s="321"/>
      <c r="J63" s="321"/>
      <c r="K63" s="322"/>
      <c r="L63" s="322"/>
      <c r="M63" s="323"/>
      <c r="N63" s="324"/>
      <c r="O63" s="324"/>
      <c r="P63" s="324" t="s">
        <v>789</v>
      </c>
      <c r="Q63" s="350"/>
      <c r="R63" s="326"/>
      <c r="S63" s="234"/>
    </row>
    <row r="64" spans="1:19" s="15" customFormat="1" ht="38.25" customHeight="1">
      <c r="A64" s="416"/>
      <c r="B64" s="232" t="s">
        <v>256</v>
      </c>
      <c r="C64" s="233" t="s">
        <v>789</v>
      </c>
      <c r="D64" s="320"/>
      <c r="E64" s="320"/>
      <c r="F64" s="320"/>
      <c r="G64" s="345"/>
      <c r="H64" s="345"/>
      <c r="I64" s="345"/>
      <c r="J64" s="345"/>
      <c r="K64" s="322" t="s">
        <v>789</v>
      </c>
      <c r="L64" s="322"/>
      <c r="M64" s="323"/>
      <c r="N64" s="324"/>
      <c r="O64" s="324"/>
      <c r="P64" s="324"/>
      <c r="Q64" s="325"/>
      <c r="R64" s="326"/>
      <c r="S64" s="234"/>
    </row>
    <row r="65" spans="1:19" s="15" customFormat="1" ht="38.25" customHeight="1">
      <c r="A65" s="416"/>
      <c r="B65" s="232" t="s">
        <v>258</v>
      </c>
      <c r="C65" s="233" t="s">
        <v>789</v>
      </c>
      <c r="D65" s="320"/>
      <c r="E65" s="320"/>
      <c r="F65" s="320"/>
      <c r="G65" s="321"/>
      <c r="H65" s="321"/>
      <c r="I65" s="321"/>
      <c r="J65" s="321"/>
      <c r="K65" s="322"/>
      <c r="L65" s="322"/>
      <c r="M65" s="323"/>
      <c r="N65" s="324"/>
      <c r="O65" s="324"/>
      <c r="P65" s="324"/>
      <c r="Q65" s="325"/>
      <c r="R65" s="326"/>
      <c r="S65" s="234"/>
    </row>
    <row r="66" spans="1:19" s="15" customFormat="1" ht="38.25" customHeight="1">
      <c r="A66" s="416"/>
      <c r="B66" s="232" t="s">
        <v>719</v>
      </c>
      <c r="C66" s="233"/>
      <c r="D66" s="320"/>
      <c r="E66" s="320"/>
      <c r="F66" s="320"/>
      <c r="G66" s="321"/>
      <c r="H66" s="321"/>
      <c r="I66" s="321"/>
      <c r="J66" s="321"/>
      <c r="K66" s="322"/>
      <c r="L66" s="322"/>
      <c r="M66" s="323"/>
      <c r="N66" s="324" t="s">
        <v>789</v>
      </c>
      <c r="O66" s="324"/>
      <c r="P66" s="324"/>
      <c r="Q66" s="325"/>
      <c r="R66" s="326"/>
      <c r="S66" s="234"/>
    </row>
    <row r="67" spans="1:19" s="15" customFormat="1" ht="38.25" customHeight="1">
      <c r="A67" s="416"/>
      <c r="B67" s="232" t="s">
        <v>312</v>
      </c>
      <c r="C67" s="233"/>
      <c r="D67" s="320"/>
      <c r="E67" s="320"/>
      <c r="F67" s="320"/>
      <c r="G67" s="345"/>
      <c r="H67" s="345"/>
      <c r="I67" s="345"/>
      <c r="J67" s="345"/>
      <c r="K67" s="322"/>
      <c r="L67" s="322"/>
      <c r="M67" s="323"/>
      <c r="N67" s="324" t="s">
        <v>789</v>
      </c>
      <c r="O67" s="324"/>
      <c r="P67" s="324"/>
      <c r="Q67" s="325"/>
      <c r="R67" s="326"/>
      <c r="S67" s="234"/>
    </row>
    <row r="68" spans="1:19" s="15" customFormat="1" ht="38.25" customHeight="1">
      <c r="A68" s="416"/>
      <c r="B68" s="232" t="s">
        <v>260</v>
      </c>
      <c r="C68" s="233" t="s">
        <v>789</v>
      </c>
      <c r="D68" s="320"/>
      <c r="E68" s="320"/>
      <c r="F68" s="320"/>
      <c r="G68" s="345"/>
      <c r="H68" s="345"/>
      <c r="I68" s="345"/>
      <c r="J68" s="345"/>
      <c r="K68" s="322"/>
      <c r="L68" s="322"/>
      <c r="M68" s="323"/>
      <c r="N68" s="324"/>
      <c r="O68" s="324"/>
      <c r="P68" s="324"/>
      <c r="Q68" s="325"/>
      <c r="R68" s="326"/>
      <c r="S68" s="234"/>
    </row>
    <row r="69" spans="1:19" s="15" customFormat="1" ht="38.25" customHeight="1">
      <c r="A69" s="416"/>
      <c r="B69" s="232" t="s">
        <v>264</v>
      </c>
      <c r="C69" s="233" t="s">
        <v>789</v>
      </c>
      <c r="D69" s="320" t="s">
        <v>789</v>
      </c>
      <c r="E69" s="320"/>
      <c r="F69" s="320"/>
      <c r="G69" s="321"/>
      <c r="H69" s="321"/>
      <c r="I69" s="321"/>
      <c r="J69" s="321"/>
      <c r="K69" s="322"/>
      <c r="L69" s="322" t="s">
        <v>789</v>
      </c>
      <c r="M69" s="323"/>
      <c r="N69" s="324" t="s">
        <v>789</v>
      </c>
      <c r="O69" s="324" t="s">
        <v>789</v>
      </c>
      <c r="P69" s="324"/>
      <c r="Q69" s="325"/>
      <c r="R69" s="326"/>
      <c r="S69" s="234"/>
    </row>
    <row r="70" spans="1:19" s="15" customFormat="1" ht="38.25" customHeight="1">
      <c r="A70" s="416"/>
      <c r="B70" s="232" t="s">
        <v>538</v>
      </c>
      <c r="C70" s="233" t="s">
        <v>789</v>
      </c>
      <c r="D70" s="320" t="s">
        <v>789</v>
      </c>
      <c r="E70" s="320" t="s">
        <v>789</v>
      </c>
      <c r="F70" s="320" t="s">
        <v>766</v>
      </c>
      <c r="G70" s="321"/>
      <c r="H70" s="321"/>
      <c r="I70" s="321"/>
      <c r="J70" s="321"/>
      <c r="K70" s="322"/>
      <c r="L70" s="322"/>
      <c r="M70" s="323"/>
      <c r="N70" s="324" t="s">
        <v>789</v>
      </c>
      <c r="O70" s="324"/>
      <c r="P70" s="324" t="s">
        <v>789</v>
      </c>
      <c r="Q70" s="325"/>
      <c r="R70" s="326"/>
      <c r="S70" s="234"/>
    </row>
    <row r="71" spans="1:19" s="15" customFormat="1" ht="38.25" customHeight="1">
      <c r="A71" s="416"/>
      <c r="B71" s="232" t="s">
        <v>315</v>
      </c>
      <c r="C71" s="233"/>
      <c r="D71" s="320"/>
      <c r="E71" s="320"/>
      <c r="F71" s="320"/>
      <c r="G71" s="321"/>
      <c r="H71" s="321"/>
      <c r="I71" s="321"/>
      <c r="J71" s="321"/>
      <c r="K71" s="322"/>
      <c r="L71" s="322"/>
      <c r="M71" s="323"/>
      <c r="N71" s="324" t="s">
        <v>789</v>
      </c>
      <c r="O71" s="324"/>
      <c r="P71" s="324"/>
      <c r="Q71" s="325"/>
      <c r="R71" s="326"/>
      <c r="S71" s="234"/>
    </row>
    <row r="72" spans="1:19" s="15" customFormat="1" ht="38.25" customHeight="1">
      <c r="A72" s="417"/>
      <c r="B72" s="251" t="s">
        <v>811</v>
      </c>
      <c r="C72" s="252"/>
      <c r="D72" s="351"/>
      <c r="E72" s="351"/>
      <c r="F72" s="351"/>
      <c r="G72" s="352"/>
      <c r="H72" s="352"/>
      <c r="I72" s="352"/>
      <c r="J72" s="352"/>
      <c r="K72" s="353"/>
      <c r="L72" s="353"/>
      <c r="M72" s="354"/>
      <c r="N72" s="355" t="s">
        <v>789</v>
      </c>
      <c r="O72" s="355"/>
      <c r="P72" s="355"/>
      <c r="Q72" s="356"/>
      <c r="R72" s="357"/>
      <c r="S72" s="253"/>
    </row>
    <row r="73" spans="1:19" s="15" customFormat="1">
      <c r="A73" s="247"/>
      <c r="B73" s="361" t="s">
        <v>813</v>
      </c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8"/>
    </row>
    <row r="74" spans="1:19" s="15" customFormat="1">
      <c r="A74" s="249"/>
      <c r="B74" s="250"/>
      <c r="C74" s="21">
        <f>COUNTA(C6:C72)</f>
        <v>28</v>
      </c>
      <c r="D74" s="21">
        <f t="shared" ref="D74:S74" si="0">COUNTA(D6:D72)</f>
        <v>9</v>
      </c>
      <c r="E74" s="21">
        <f t="shared" si="0"/>
        <v>9</v>
      </c>
      <c r="F74" s="21">
        <f t="shared" si="0"/>
        <v>9</v>
      </c>
      <c r="G74" s="21">
        <f t="shared" si="0"/>
        <v>12</v>
      </c>
      <c r="H74" s="21">
        <f t="shared" si="0"/>
        <v>10</v>
      </c>
      <c r="I74" s="21">
        <f t="shared" si="0"/>
        <v>12</v>
      </c>
      <c r="J74" s="21">
        <f t="shared" si="0"/>
        <v>5</v>
      </c>
      <c r="K74" s="21">
        <f t="shared" si="0"/>
        <v>12</v>
      </c>
      <c r="L74" s="21">
        <f t="shared" si="0"/>
        <v>7</v>
      </c>
      <c r="M74" s="21">
        <f t="shared" si="0"/>
        <v>3</v>
      </c>
      <c r="N74" s="21">
        <f t="shared" si="0"/>
        <v>32</v>
      </c>
      <c r="O74" s="21">
        <f t="shared" si="0"/>
        <v>17</v>
      </c>
      <c r="P74" s="21">
        <f t="shared" si="0"/>
        <v>15</v>
      </c>
      <c r="Q74" s="21">
        <f t="shared" si="0"/>
        <v>0</v>
      </c>
      <c r="R74" s="21">
        <f t="shared" si="0"/>
        <v>14</v>
      </c>
      <c r="S74" s="21">
        <f t="shared" si="0"/>
        <v>14</v>
      </c>
    </row>
    <row r="75" spans="1:19" s="15" customFormat="1">
      <c r="A75" s="249"/>
      <c r="B75" s="250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</row>
  </sheetData>
  <mergeCells count="13">
    <mergeCell ref="A59:A72"/>
    <mergeCell ref="A2:S2"/>
    <mergeCell ref="A4:B5"/>
    <mergeCell ref="C4:F4"/>
    <mergeCell ref="G4:J4"/>
    <mergeCell ref="K4:L4"/>
    <mergeCell ref="N4:P4"/>
    <mergeCell ref="R4:S4"/>
    <mergeCell ref="A6:A13"/>
    <mergeCell ref="A15:A29"/>
    <mergeCell ref="A31:A36"/>
    <mergeCell ref="A38:A41"/>
    <mergeCell ref="A43:A57"/>
  </mergeCells>
  <printOptions horizontalCentered="1"/>
  <pageMargins left="0.39370078740157483" right="0.39370078740157483" top="0.39370078740157483" bottom="0.39370078740157483" header="0.31496062992125984" footer="0.27559055118110237"/>
  <pageSetup paperSize="9" scale="41" fitToHeight="2" orientation="portrait" r:id="rId1"/>
  <rowBreaks count="1" manualBreakCount="1">
    <brk id="42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N329"/>
  <sheetViews>
    <sheetView showGridLines="0" tabSelected="1" view="pageBreakPreview" zoomScale="60" zoomScaleNormal="55" workbookViewId="0">
      <selection activeCell="B25" sqref="B25"/>
    </sheetView>
  </sheetViews>
  <sheetFormatPr baseColWidth="10" defaultColWidth="9.140625" defaultRowHeight="15"/>
  <cols>
    <col min="1" max="1" width="4.42578125" customWidth="1"/>
    <col min="2" max="2" width="18.7109375" style="48" customWidth="1"/>
    <col min="3" max="3" width="22.7109375" style="48" customWidth="1"/>
    <col min="4" max="4" width="14.7109375" style="48" customWidth="1"/>
    <col min="5" max="5" width="25.28515625" style="48" customWidth="1"/>
    <col min="6" max="6" width="15.7109375" style="48" customWidth="1"/>
    <col min="7" max="7" width="19.5703125" style="48" customWidth="1"/>
    <col min="8" max="8" width="11" style="48" customWidth="1"/>
    <col min="9" max="9" width="11.42578125" style="48" customWidth="1"/>
    <col min="10" max="10" width="9.140625" style="48"/>
    <col min="11" max="11" width="11.42578125" style="48" customWidth="1"/>
    <col min="12" max="12" width="1.140625" style="48" customWidth="1"/>
    <col min="13" max="13" width="9.140625" style="48"/>
    <col min="14" max="14" width="12" style="48" customWidth="1"/>
  </cols>
  <sheetData>
    <row r="2" spans="2:14" ht="57" customHeight="1">
      <c r="B2" s="418" t="s">
        <v>550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</row>
    <row r="3" spans="2:14">
      <c r="B3" s="13" t="s">
        <v>803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2:14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2:14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2:14" ht="45">
      <c r="B6" s="61"/>
      <c r="C6" s="101" t="s">
        <v>325</v>
      </c>
      <c r="D6" s="70" t="s">
        <v>692</v>
      </c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2:14">
      <c r="B7" s="61"/>
      <c r="C7" s="62" t="s">
        <v>7</v>
      </c>
      <c r="D7" s="63">
        <v>39131.370999999999</v>
      </c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2:14">
      <c r="B8" s="61"/>
      <c r="C8" s="62" t="s">
        <v>106</v>
      </c>
      <c r="D8" s="63">
        <v>76841.90400000001</v>
      </c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2:14">
      <c r="B9" s="61"/>
      <c r="C9" s="62" t="s">
        <v>286</v>
      </c>
      <c r="D9" s="63">
        <v>2255.2310000000002</v>
      </c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2:14">
      <c r="B10" s="61"/>
      <c r="C10" s="62" t="s">
        <v>324</v>
      </c>
      <c r="D10" s="63">
        <v>118228.50600000001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</row>
    <row r="11" spans="2:14">
      <c r="B11" s="61"/>
      <c r="C11"/>
      <c r="D1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2:14">
      <c r="B12" s="61"/>
      <c r="C12"/>
      <c r="D12"/>
      <c r="E12" s="61"/>
      <c r="F12" s="61"/>
      <c r="G12" s="61"/>
      <c r="H12" s="61"/>
      <c r="I12" s="61"/>
      <c r="J12" s="61"/>
      <c r="K12" s="61"/>
      <c r="L12" s="61"/>
      <c r="M12" s="61"/>
      <c r="N12" s="61"/>
    </row>
    <row r="13" spans="2:14">
      <c r="B13" s="61"/>
      <c r="C13"/>
      <c r="D13"/>
      <c r="E13" s="61"/>
      <c r="F13" s="61"/>
      <c r="G13" s="61"/>
      <c r="H13" s="61"/>
      <c r="I13" s="61"/>
      <c r="J13" s="61"/>
      <c r="K13" s="61"/>
      <c r="L13" s="61"/>
      <c r="M13" s="61"/>
      <c r="N13" s="61"/>
    </row>
    <row r="14" spans="2:14">
      <c r="B14" s="61"/>
      <c r="C14"/>
      <c r="D14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2:14">
      <c r="B15" s="61"/>
      <c r="C15"/>
      <c r="D15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2:14">
      <c r="B16" s="61"/>
      <c r="C16"/>
      <c r="D16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2:14"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2:14"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2:14"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2:14">
      <c r="B20" s="61"/>
      <c r="C20" s="64"/>
      <c r="D20" s="65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2:14" ht="60">
      <c r="B21" s="61"/>
      <c r="C21" s="101" t="s">
        <v>325</v>
      </c>
      <c r="D21" s="70" t="s">
        <v>693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2:14">
      <c r="B22" s="61"/>
      <c r="C22" s="62" t="s">
        <v>7</v>
      </c>
      <c r="D22" s="63">
        <v>1967.5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2:14">
      <c r="B23" s="61"/>
      <c r="C23" s="62" t="s">
        <v>106</v>
      </c>
      <c r="D23" s="63">
        <v>9798.2699999999986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2:14">
      <c r="B24" s="61"/>
      <c r="C24" s="62" t="s">
        <v>286</v>
      </c>
      <c r="D24" s="63">
        <v>6.4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2:14">
      <c r="B25" s="61"/>
      <c r="C25" s="62" t="s">
        <v>324</v>
      </c>
      <c r="D25" s="63">
        <v>11772.169999999998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spans="2:14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2:14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8" spans="2:14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  <row r="29" spans="2:14"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</row>
    <row r="30" spans="2:14"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2:14"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2:14"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2:14" ht="33.75" customHeight="1">
      <c r="B33" s="61"/>
      <c r="C33" s="103" t="s">
        <v>696</v>
      </c>
      <c r="D33" s="102"/>
      <c r="E33" s="61"/>
      <c r="F33" s="61"/>
      <c r="G33" s="61"/>
      <c r="H33" s="61"/>
      <c r="I33" s="61"/>
      <c r="J33" s="61"/>
      <c r="K33" s="61"/>
      <c r="L33" s="61"/>
      <c r="M33" s="61"/>
      <c r="N33" s="61"/>
    </row>
    <row r="34" spans="2:14"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</row>
    <row r="35" spans="2:14" ht="29.25" customHeight="1">
      <c r="B35" s="197"/>
      <c r="C35" s="197"/>
      <c r="D35" s="197"/>
      <c r="E35" s="197"/>
      <c r="F35" s="198"/>
      <c r="G35" s="197"/>
      <c r="H35" s="197"/>
      <c r="I35" s="197"/>
      <c r="J35" s="429" t="s">
        <v>576</v>
      </c>
      <c r="K35" s="429"/>
      <c r="L35" s="199"/>
      <c r="M35" s="429" t="s">
        <v>577</v>
      </c>
      <c r="N35" s="429"/>
    </row>
    <row r="36" spans="2:14" ht="63.75">
      <c r="B36" s="200" t="s">
        <v>0</v>
      </c>
      <c r="C36" s="200" t="s">
        <v>1</v>
      </c>
      <c r="D36" s="201" t="s">
        <v>2</v>
      </c>
      <c r="E36" s="201" t="s">
        <v>3</v>
      </c>
      <c r="F36" s="201" t="s">
        <v>4</v>
      </c>
      <c r="G36" s="200" t="s">
        <v>809</v>
      </c>
      <c r="H36" s="201" t="s">
        <v>810</v>
      </c>
      <c r="I36" s="200" t="s">
        <v>5</v>
      </c>
      <c r="J36" s="202" t="s">
        <v>575</v>
      </c>
      <c r="K36" s="202" t="s">
        <v>684</v>
      </c>
      <c r="L36" s="203" t="s">
        <v>6</v>
      </c>
      <c r="M36" s="202" t="s">
        <v>578</v>
      </c>
      <c r="N36" s="202" t="s">
        <v>579</v>
      </c>
    </row>
    <row r="37" spans="2:14">
      <c r="B37" s="204" t="s">
        <v>7</v>
      </c>
      <c r="C37" s="204" t="s">
        <v>8</v>
      </c>
      <c r="D37" s="205" t="s">
        <v>9</v>
      </c>
      <c r="E37" s="205" t="s">
        <v>10</v>
      </c>
      <c r="F37" s="205" t="s">
        <v>11</v>
      </c>
      <c r="G37" s="206" t="s">
        <v>12</v>
      </c>
      <c r="H37" s="207">
        <v>1</v>
      </c>
      <c r="I37" s="208" t="s">
        <v>13</v>
      </c>
      <c r="J37" s="209">
        <v>587.69999999999993</v>
      </c>
      <c r="K37" s="209"/>
      <c r="L37" s="209"/>
      <c r="M37" s="209">
        <v>587.69999999999993</v>
      </c>
      <c r="N37" s="209"/>
    </row>
    <row r="38" spans="2:14">
      <c r="B38" s="210" t="s">
        <v>7</v>
      </c>
      <c r="C38" s="210" t="s">
        <v>8</v>
      </c>
      <c r="D38" s="211" t="s">
        <v>9</v>
      </c>
      <c r="E38" s="212" t="s">
        <v>14</v>
      </c>
      <c r="F38" s="211" t="s">
        <v>11</v>
      </c>
      <c r="G38" s="212" t="s">
        <v>15</v>
      </c>
      <c r="H38" s="213">
        <v>1</v>
      </c>
      <c r="I38" s="214" t="s">
        <v>13</v>
      </c>
      <c r="J38" s="215">
        <v>195.42000000000004</v>
      </c>
      <c r="K38" s="215"/>
      <c r="L38" s="215"/>
      <c r="M38" s="215">
        <v>195.42000000000004</v>
      </c>
      <c r="N38" s="215"/>
    </row>
    <row r="39" spans="2:14">
      <c r="B39" s="204" t="s">
        <v>7</v>
      </c>
      <c r="C39" s="204" t="s">
        <v>8</v>
      </c>
      <c r="D39" s="205" t="s">
        <v>9</v>
      </c>
      <c r="E39" s="205" t="s">
        <v>16</v>
      </c>
      <c r="F39" s="205" t="s">
        <v>11</v>
      </c>
      <c r="G39" s="206" t="s">
        <v>12</v>
      </c>
      <c r="H39" s="207">
        <v>1</v>
      </c>
      <c r="I39" s="208" t="s">
        <v>13</v>
      </c>
      <c r="J39" s="209">
        <v>3017.0800000000004</v>
      </c>
      <c r="K39" s="209"/>
      <c r="L39" s="209"/>
      <c r="M39" s="209">
        <v>3017.0800000000004</v>
      </c>
      <c r="N39" s="209"/>
    </row>
    <row r="40" spans="2:14">
      <c r="B40" s="210" t="s">
        <v>7</v>
      </c>
      <c r="C40" s="210" t="s">
        <v>8</v>
      </c>
      <c r="D40" s="211" t="s">
        <v>9</v>
      </c>
      <c r="E40" s="212" t="s">
        <v>17</v>
      </c>
      <c r="F40" s="211" t="s">
        <v>17</v>
      </c>
      <c r="G40" s="212" t="s">
        <v>15</v>
      </c>
      <c r="H40" s="213">
        <v>1</v>
      </c>
      <c r="I40" s="214" t="s">
        <v>13</v>
      </c>
      <c r="J40" s="215">
        <v>893.37999999999988</v>
      </c>
      <c r="K40" s="215">
        <v>105.3</v>
      </c>
      <c r="L40" s="215"/>
      <c r="M40" s="215">
        <v>893.37999999999988</v>
      </c>
      <c r="N40" s="215">
        <v>105.3</v>
      </c>
    </row>
    <row r="41" spans="2:14">
      <c r="B41" s="204" t="s">
        <v>7</v>
      </c>
      <c r="C41" s="204" t="s">
        <v>8</v>
      </c>
      <c r="D41" s="205" t="s">
        <v>9</v>
      </c>
      <c r="E41" s="205" t="s">
        <v>17</v>
      </c>
      <c r="F41" s="205" t="s">
        <v>17</v>
      </c>
      <c r="G41" s="206" t="s">
        <v>15</v>
      </c>
      <c r="H41" s="207">
        <v>0.49</v>
      </c>
      <c r="I41" s="208" t="s">
        <v>18</v>
      </c>
      <c r="J41" s="209">
        <v>198</v>
      </c>
      <c r="K41" s="209">
        <v>12.3</v>
      </c>
      <c r="L41" s="209"/>
      <c r="M41" s="209">
        <v>97.020000000000024</v>
      </c>
      <c r="N41" s="209">
        <v>6.0270000000000001</v>
      </c>
    </row>
    <row r="42" spans="2:14">
      <c r="B42" s="210" t="s">
        <v>7</v>
      </c>
      <c r="C42" s="210" t="s">
        <v>8</v>
      </c>
      <c r="D42" s="211" t="s">
        <v>9</v>
      </c>
      <c r="E42" s="212" t="s">
        <v>19</v>
      </c>
      <c r="F42" s="211" t="s">
        <v>19</v>
      </c>
      <c r="G42" s="212" t="s">
        <v>15</v>
      </c>
      <c r="H42" s="213">
        <v>1</v>
      </c>
      <c r="I42" s="214" t="s">
        <v>13</v>
      </c>
      <c r="J42" s="215">
        <v>14.979999999999999</v>
      </c>
      <c r="K42" s="215">
        <v>0.3</v>
      </c>
      <c r="L42" s="215"/>
      <c r="M42" s="215">
        <v>14.979999999999999</v>
      </c>
      <c r="N42" s="215">
        <v>0.3</v>
      </c>
    </row>
    <row r="43" spans="2:14">
      <c r="B43" s="204" t="s">
        <v>7</v>
      </c>
      <c r="C43" s="204" t="s">
        <v>8</v>
      </c>
      <c r="D43" s="205" t="s">
        <v>9</v>
      </c>
      <c r="E43" s="205" t="s">
        <v>20</v>
      </c>
      <c r="F43" s="205" t="s">
        <v>19</v>
      </c>
      <c r="G43" s="206" t="s">
        <v>15</v>
      </c>
      <c r="H43" s="207">
        <v>0.4</v>
      </c>
      <c r="I43" s="208" t="s">
        <v>21</v>
      </c>
      <c r="J43" s="209">
        <v>26.1</v>
      </c>
      <c r="K43" s="209"/>
      <c r="L43" s="209"/>
      <c r="M43" s="209">
        <v>10.44</v>
      </c>
      <c r="N43" s="209"/>
    </row>
    <row r="44" spans="2:14">
      <c r="B44" s="210" t="s">
        <v>7</v>
      </c>
      <c r="C44" s="210" t="s">
        <v>8</v>
      </c>
      <c r="D44" s="211" t="s">
        <v>9</v>
      </c>
      <c r="E44" s="212" t="s">
        <v>22</v>
      </c>
      <c r="F44" s="211" t="s">
        <v>23</v>
      </c>
      <c r="G44" s="212" t="s">
        <v>12</v>
      </c>
      <c r="H44" s="213">
        <v>1</v>
      </c>
      <c r="I44" s="214" t="s">
        <v>13</v>
      </c>
      <c r="J44" s="215">
        <v>788</v>
      </c>
      <c r="K44" s="215"/>
      <c r="L44" s="215"/>
      <c r="M44" s="215">
        <v>788</v>
      </c>
      <c r="N44" s="215"/>
    </row>
    <row r="45" spans="2:14">
      <c r="B45" s="204" t="s">
        <v>7</v>
      </c>
      <c r="C45" s="204" t="s">
        <v>8</v>
      </c>
      <c r="D45" s="205" t="s">
        <v>9</v>
      </c>
      <c r="E45" s="205" t="s">
        <v>24</v>
      </c>
      <c r="F45" s="205" t="s">
        <v>23</v>
      </c>
      <c r="G45" s="206" t="s">
        <v>12</v>
      </c>
      <c r="H45" s="207">
        <v>1</v>
      </c>
      <c r="I45" s="208" t="s">
        <v>13</v>
      </c>
      <c r="J45" s="209">
        <v>490</v>
      </c>
      <c r="K45" s="209"/>
      <c r="L45" s="209"/>
      <c r="M45" s="209">
        <v>490</v>
      </c>
      <c r="N45" s="209"/>
    </row>
    <row r="46" spans="2:14">
      <c r="B46" s="210" t="s">
        <v>7</v>
      </c>
      <c r="C46" s="210" t="s">
        <v>8</v>
      </c>
      <c r="D46" s="211" t="s">
        <v>9</v>
      </c>
      <c r="E46" s="212" t="s">
        <v>25</v>
      </c>
      <c r="F46" s="211" t="s">
        <v>23</v>
      </c>
      <c r="G46" s="212" t="s">
        <v>12</v>
      </c>
      <c r="H46" s="213">
        <v>1</v>
      </c>
      <c r="I46" s="214" t="s">
        <v>13</v>
      </c>
      <c r="J46" s="215">
        <v>435</v>
      </c>
      <c r="K46" s="215"/>
      <c r="L46" s="215"/>
      <c r="M46" s="215">
        <v>435</v>
      </c>
      <c r="N46" s="215"/>
    </row>
    <row r="47" spans="2:14">
      <c r="B47" s="204" t="s">
        <v>7</v>
      </c>
      <c r="C47" s="204" t="s">
        <v>8</v>
      </c>
      <c r="D47" s="205" t="s">
        <v>9</v>
      </c>
      <c r="E47" s="205" t="s">
        <v>26</v>
      </c>
      <c r="F47" s="205" t="s">
        <v>23</v>
      </c>
      <c r="G47" s="206" t="s">
        <v>12</v>
      </c>
      <c r="H47" s="207">
        <v>1</v>
      </c>
      <c r="I47" s="208" t="s">
        <v>13</v>
      </c>
      <c r="J47" s="209">
        <v>435</v>
      </c>
      <c r="K47" s="209"/>
      <c r="L47" s="209"/>
      <c r="M47" s="209">
        <v>435</v>
      </c>
      <c r="N47" s="209"/>
    </row>
    <row r="48" spans="2:14">
      <c r="B48" s="210" t="s">
        <v>7</v>
      </c>
      <c r="C48" s="210" t="s">
        <v>8</v>
      </c>
      <c r="D48" s="211" t="s">
        <v>9</v>
      </c>
      <c r="E48" s="212" t="s">
        <v>27</v>
      </c>
      <c r="F48" s="211" t="s">
        <v>28</v>
      </c>
      <c r="G48" s="212" t="s">
        <v>12</v>
      </c>
      <c r="H48" s="213">
        <v>1</v>
      </c>
      <c r="I48" s="214" t="s">
        <v>13</v>
      </c>
      <c r="J48" s="215">
        <v>750</v>
      </c>
      <c r="K48" s="215"/>
      <c r="L48" s="215"/>
      <c r="M48" s="215">
        <v>750</v>
      </c>
      <c r="N48" s="215"/>
    </row>
    <row r="49" spans="2:14">
      <c r="B49" s="204" t="s">
        <v>7</v>
      </c>
      <c r="C49" s="204" t="s">
        <v>8</v>
      </c>
      <c r="D49" s="205" t="s">
        <v>9</v>
      </c>
      <c r="E49" s="205" t="s">
        <v>29</v>
      </c>
      <c r="F49" s="205" t="s">
        <v>28</v>
      </c>
      <c r="G49" s="206" t="s">
        <v>12</v>
      </c>
      <c r="H49" s="207">
        <v>1</v>
      </c>
      <c r="I49" s="208" t="s">
        <v>13</v>
      </c>
      <c r="J49" s="209">
        <v>457.6</v>
      </c>
      <c r="K49" s="209"/>
      <c r="L49" s="209"/>
      <c r="M49" s="209">
        <v>457.6</v>
      </c>
      <c r="N49" s="209"/>
    </row>
    <row r="50" spans="2:14">
      <c r="B50" s="210" t="s">
        <v>7</v>
      </c>
      <c r="C50" s="210" t="s">
        <v>8</v>
      </c>
      <c r="D50" s="211" t="s">
        <v>30</v>
      </c>
      <c r="E50" s="212" t="s">
        <v>31</v>
      </c>
      <c r="F50" s="211" t="s">
        <v>28</v>
      </c>
      <c r="G50" s="212" t="s">
        <v>12</v>
      </c>
      <c r="H50" s="213">
        <v>1</v>
      </c>
      <c r="I50" s="214" t="s">
        <v>13</v>
      </c>
      <c r="J50" s="215">
        <v>2911</v>
      </c>
      <c r="K50" s="215"/>
      <c r="L50" s="215"/>
      <c r="M50" s="215">
        <v>2911</v>
      </c>
      <c r="N50" s="215"/>
    </row>
    <row r="51" spans="2:14">
      <c r="B51" s="204" t="s">
        <v>7</v>
      </c>
      <c r="C51" s="204" t="s">
        <v>8</v>
      </c>
      <c r="D51" s="205" t="s">
        <v>30</v>
      </c>
      <c r="E51" s="205" t="s">
        <v>32</v>
      </c>
      <c r="F51" s="205" t="s">
        <v>28</v>
      </c>
      <c r="G51" s="206" t="s">
        <v>12</v>
      </c>
      <c r="H51" s="207">
        <v>1</v>
      </c>
      <c r="I51" s="208" t="s">
        <v>13</v>
      </c>
      <c r="J51" s="209">
        <v>3015.8</v>
      </c>
      <c r="K51" s="209"/>
      <c r="L51" s="209"/>
      <c r="M51" s="209">
        <v>3015.8</v>
      </c>
      <c r="N51" s="209"/>
    </row>
    <row r="52" spans="2:14">
      <c r="B52" s="210" t="s">
        <v>7</v>
      </c>
      <c r="C52" s="210" t="s">
        <v>8</v>
      </c>
      <c r="D52" s="211" t="s">
        <v>30</v>
      </c>
      <c r="E52" s="212" t="s">
        <v>33</v>
      </c>
      <c r="F52" s="211" t="s">
        <v>28</v>
      </c>
      <c r="G52" s="212" t="s">
        <v>12</v>
      </c>
      <c r="H52" s="213">
        <v>1</v>
      </c>
      <c r="I52" s="214" t="s">
        <v>13</v>
      </c>
      <c r="J52" s="215">
        <v>-199.982</v>
      </c>
      <c r="K52" s="215"/>
      <c r="L52" s="215"/>
      <c r="M52" s="215">
        <v>-199.982</v>
      </c>
      <c r="N52" s="215"/>
    </row>
    <row r="53" spans="2:14">
      <c r="B53" s="204" t="s">
        <v>7</v>
      </c>
      <c r="C53" s="204" t="s">
        <v>8</v>
      </c>
      <c r="D53" s="205" t="s">
        <v>30</v>
      </c>
      <c r="E53" s="205" t="s">
        <v>34</v>
      </c>
      <c r="F53" s="205" t="s">
        <v>28</v>
      </c>
      <c r="G53" s="206" t="s">
        <v>12</v>
      </c>
      <c r="H53" s="207">
        <v>1</v>
      </c>
      <c r="I53" s="208" t="s">
        <v>13</v>
      </c>
      <c r="J53" s="209">
        <v>-419</v>
      </c>
      <c r="K53" s="209"/>
      <c r="L53" s="209"/>
      <c r="M53" s="209">
        <v>-419</v>
      </c>
      <c r="N53" s="209"/>
    </row>
    <row r="54" spans="2:14">
      <c r="B54" s="210" t="s">
        <v>7</v>
      </c>
      <c r="C54" s="210" t="s">
        <v>8</v>
      </c>
      <c r="D54" s="211" t="s">
        <v>30</v>
      </c>
      <c r="E54" s="212" t="s">
        <v>35</v>
      </c>
      <c r="F54" s="211" t="s">
        <v>28</v>
      </c>
      <c r="G54" s="212" t="s">
        <v>12</v>
      </c>
      <c r="H54" s="213">
        <v>1</v>
      </c>
      <c r="I54" s="214" t="s">
        <v>13</v>
      </c>
      <c r="J54" s="215">
        <v>-500</v>
      </c>
      <c r="K54" s="215"/>
      <c r="L54" s="215"/>
      <c r="M54" s="215">
        <v>-500</v>
      </c>
      <c r="N54" s="215"/>
    </row>
    <row r="55" spans="2:14">
      <c r="B55" s="204" t="s">
        <v>7</v>
      </c>
      <c r="C55" s="204" t="s">
        <v>8</v>
      </c>
      <c r="D55" s="205" t="s">
        <v>30</v>
      </c>
      <c r="E55" s="205" t="s">
        <v>36</v>
      </c>
      <c r="F55" s="205" t="s">
        <v>28</v>
      </c>
      <c r="G55" s="206" t="s">
        <v>12</v>
      </c>
      <c r="H55" s="207">
        <v>1</v>
      </c>
      <c r="I55" s="208" t="s">
        <v>13</v>
      </c>
      <c r="J55" s="209">
        <v>-517.779</v>
      </c>
      <c r="K55" s="209"/>
      <c r="L55" s="209"/>
      <c r="M55" s="209">
        <v>-517.779</v>
      </c>
      <c r="N55" s="209"/>
    </row>
    <row r="56" spans="2:14">
      <c r="B56" s="210" t="s">
        <v>7</v>
      </c>
      <c r="C56" s="210" t="s">
        <v>8</v>
      </c>
      <c r="D56" s="211" t="s">
        <v>30</v>
      </c>
      <c r="E56" s="212" t="s">
        <v>37</v>
      </c>
      <c r="F56" s="211" t="s">
        <v>28</v>
      </c>
      <c r="G56" s="212" t="s">
        <v>12</v>
      </c>
      <c r="H56" s="213">
        <v>1</v>
      </c>
      <c r="I56" s="214" t="s">
        <v>13</v>
      </c>
      <c r="J56" s="215">
        <v>-270</v>
      </c>
      <c r="K56" s="215"/>
      <c r="L56" s="215"/>
      <c r="M56" s="215">
        <v>-270</v>
      </c>
      <c r="N56" s="215"/>
    </row>
    <row r="57" spans="2:14">
      <c r="B57" s="204" t="s">
        <v>7</v>
      </c>
      <c r="C57" s="204" t="s">
        <v>8</v>
      </c>
      <c r="D57" s="205" t="s">
        <v>30</v>
      </c>
      <c r="E57" s="205" t="s">
        <v>38</v>
      </c>
      <c r="F57" s="205" t="s">
        <v>23</v>
      </c>
      <c r="G57" s="206" t="s">
        <v>12</v>
      </c>
      <c r="H57" s="207">
        <v>1</v>
      </c>
      <c r="I57" s="208" t="s">
        <v>13</v>
      </c>
      <c r="J57" s="209">
        <v>437</v>
      </c>
      <c r="K57" s="209"/>
      <c r="L57" s="209"/>
      <c r="M57" s="209">
        <v>437</v>
      </c>
      <c r="N57" s="209"/>
    </row>
    <row r="58" spans="2:14">
      <c r="B58" s="210" t="s">
        <v>7</v>
      </c>
      <c r="C58" s="210" t="s">
        <v>8</v>
      </c>
      <c r="D58" s="211" t="s">
        <v>30</v>
      </c>
      <c r="E58" s="212" t="s">
        <v>39</v>
      </c>
      <c r="F58" s="211" t="s">
        <v>23</v>
      </c>
      <c r="G58" s="212" t="s">
        <v>12</v>
      </c>
      <c r="H58" s="213">
        <v>1</v>
      </c>
      <c r="I58" s="214" t="s">
        <v>13</v>
      </c>
      <c r="J58" s="215">
        <v>294</v>
      </c>
      <c r="K58" s="215"/>
      <c r="L58" s="215"/>
      <c r="M58" s="215">
        <v>294</v>
      </c>
      <c r="N58" s="215"/>
    </row>
    <row r="59" spans="2:14">
      <c r="B59" s="204" t="s">
        <v>7</v>
      </c>
      <c r="C59" s="204" t="s">
        <v>8</v>
      </c>
      <c r="D59" s="205" t="s">
        <v>30</v>
      </c>
      <c r="E59" s="205" t="s">
        <v>40</v>
      </c>
      <c r="F59" s="205" t="s">
        <v>23</v>
      </c>
      <c r="G59" s="206" t="s">
        <v>12</v>
      </c>
      <c r="H59" s="207">
        <v>1</v>
      </c>
      <c r="I59" s="208" t="s">
        <v>13</v>
      </c>
      <c r="J59" s="209">
        <v>460</v>
      </c>
      <c r="K59" s="209"/>
      <c r="L59" s="209"/>
      <c r="M59" s="209">
        <v>460</v>
      </c>
      <c r="N59" s="209"/>
    </row>
    <row r="60" spans="2:14">
      <c r="B60" s="210" t="s">
        <v>7</v>
      </c>
      <c r="C60" s="210" t="s">
        <v>8</v>
      </c>
      <c r="D60" s="211" t="s">
        <v>30</v>
      </c>
      <c r="E60" s="212" t="s">
        <v>41</v>
      </c>
      <c r="F60" s="211" t="s">
        <v>23</v>
      </c>
      <c r="G60" s="212" t="s">
        <v>12</v>
      </c>
      <c r="H60" s="213">
        <v>1</v>
      </c>
      <c r="I60" s="214" t="s">
        <v>13</v>
      </c>
      <c r="J60" s="215">
        <v>460</v>
      </c>
      <c r="K60" s="215"/>
      <c r="L60" s="215"/>
      <c r="M60" s="215">
        <v>460</v>
      </c>
      <c r="N60" s="215"/>
    </row>
    <row r="61" spans="2:14">
      <c r="B61" s="204" t="s">
        <v>7</v>
      </c>
      <c r="C61" s="204" t="s">
        <v>8</v>
      </c>
      <c r="D61" s="205" t="s">
        <v>30</v>
      </c>
      <c r="E61" s="205" t="s">
        <v>42</v>
      </c>
      <c r="F61" s="205" t="s">
        <v>23</v>
      </c>
      <c r="G61" s="206" t="s">
        <v>12</v>
      </c>
      <c r="H61" s="207">
        <v>1</v>
      </c>
      <c r="I61" s="208" t="s">
        <v>13</v>
      </c>
      <c r="J61" s="209">
        <v>275</v>
      </c>
      <c r="K61" s="209"/>
      <c r="L61" s="209"/>
      <c r="M61" s="209">
        <v>275</v>
      </c>
      <c r="N61" s="209"/>
    </row>
    <row r="62" spans="2:14">
      <c r="B62" s="210" t="s">
        <v>7</v>
      </c>
      <c r="C62" s="210" t="s">
        <v>8</v>
      </c>
      <c r="D62" s="211" t="s">
        <v>30</v>
      </c>
      <c r="E62" s="212" t="s">
        <v>43</v>
      </c>
      <c r="F62" s="211" t="s">
        <v>23</v>
      </c>
      <c r="G62" s="212" t="s">
        <v>12</v>
      </c>
      <c r="H62" s="213">
        <v>1</v>
      </c>
      <c r="I62" s="214" t="s">
        <v>13</v>
      </c>
      <c r="J62" s="215">
        <v>350</v>
      </c>
      <c r="K62" s="215"/>
      <c r="L62" s="215"/>
      <c r="M62" s="215">
        <v>350</v>
      </c>
      <c r="N62" s="215"/>
    </row>
    <row r="63" spans="2:14">
      <c r="B63" s="204" t="s">
        <v>7</v>
      </c>
      <c r="C63" s="204" t="s">
        <v>8</v>
      </c>
      <c r="D63" s="205" t="s">
        <v>30</v>
      </c>
      <c r="E63" s="205" t="s">
        <v>44</v>
      </c>
      <c r="F63" s="205" t="s">
        <v>23</v>
      </c>
      <c r="G63" s="206" t="s">
        <v>12</v>
      </c>
      <c r="H63" s="207">
        <v>1</v>
      </c>
      <c r="I63" s="208" t="s">
        <v>13</v>
      </c>
      <c r="J63" s="209">
        <v>154</v>
      </c>
      <c r="K63" s="209"/>
      <c r="L63" s="209"/>
      <c r="M63" s="209">
        <v>154</v>
      </c>
      <c r="N63" s="209"/>
    </row>
    <row r="64" spans="2:14">
      <c r="B64" s="210" t="s">
        <v>7</v>
      </c>
      <c r="C64" s="210" t="s">
        <v>8</v>
      </c>
      <c r="D64" s="211" t="s">
        <v>30</v>
      </c>
      <c r="E64" s="212" t="s">
        <v>45</v>
      </c>
      <c r="F64" s="211" t="s">
        <v>23</v>
      </c>
      <c r="G64" s="212" t="s">
        <v>12</v>
      </c>
      <c r="H64" s="213">
        <v>0.5</v>
      </c>
      <c r="I64" s="214" t="s">
        <v>18</v>
      </c>
      <c r="J64" s="215">
        <v>395</v>
      </c>
      <c r="K64" s="215"/>
      <c r="L64" s="215"/>
      <c r="M64" s="215">
        <v>197.5</v>
      </c>
      <c r="N64" s="215"/>
    </row>
    <row r="65" spans="2:14">
      <c r="B65" s="204" t="s">
        <v>7</v>
      </c>
      <c r="C65" s="204" t="s">
        <v>8</v>
      </c>
      <c r="D65" s="205" t="s">
        <v>30</v>
      </c>
      <c r="E65" s="205" t="s">
        <v>46</v>
      </c>
      <c r="F65" s="205" t="s">
        <v>23</v>
      </c>
      <c r="G65" s="206" t="s">
        <v>12</v>
      </c>
      <c r="H65" s="207">
        <v>1</v>
      </c>
      <c r="I65" s="208" t="s">
        <v>13</v>
      </c>
      <c r="J65" s="209">
        <v>527.29999999999995</v>
      </c>
      <c r="K65" s="209"/>
      <c r="L65" s="209"/>
      <c r="M65" s="209">
        <v>527.29999999999995</v>
      </c>
      <c r="N65" s="209"/>
    </row>
    <row r="66" spans="2:14">
      <c r="B66" s="210" t="s">
        <v>7</v>
      </c>
      <c r="C66" s="210" t="s">
        <v>8</v>
      </c>
      <c r="D66" s="211" t="s">
        <v>30</v>
      </c>
      <c r="E66" s="212" t="s">
        <v>47</v>
      </c>
      <c r="F66" s="211" t="s">
        <v>23</v>
      </c>
      <c r="G66" s="212" t="s">
        <v>12</v>
      </c>
      <c r="H66" s="213">
        <v>0.5</v>
      </c>
      <c r="I66" s="214" t="s">
        <v>18</v>
      </c>
      <c r="J66" s="215">
        <v>85</v>
      </c>
      <c r="K66" s="215"/>
      <c r="L66" s="215"/>
      <c r="M66" s="215">
        <v>42.5</v>
      </c>
      <c r="N66" s="215"/>
    </row>
    <row r="67" spans="2:14">
      <c r="B67" s="204" t="s">
        <v>7</v>
      </c>
      <c r="C67" s="204" t="s">
        <v>8</v>
      </c>
      <c r="D67" s="205" t="s">
        <v>30</v>
      </c>
      <c r="E67" s="205" t="s">
        <v>48</v>
      </c>
      <c r="F67" s="205" t="s">
        <v>11</v>
      </c>
      <c r="G67" s="206" t="s">
        <v>12</v>
      </c>
      <c r="H67" s="207">
        <v>1</v>
      </c>
      <c r="I67" s="208" t="s">
        <v>13</v>
      </c>
      <c r="J67" s="209">
        <v>1164</v>
      </c>
      <c r="K67" s="209"/>
      <c r="L67" s="209"/>
      <c r="M67" s="209">
        <v>1164</v>
      </c>
      <c r="N67" s="209"/>
    </row>
    <row r="68" spans="2:14">
      <c r="B68" s="210" t="s">
        <v>7</v>
      </c>
      <c r="C68" s="210" t="s">
        <v>8</v>
      </c>
      <c r="D68" s="211" t="s">
        <v>30</v>
      </c>
      <c r="E68" s="212" t="s">
        <v>49</v>
      </c>
      <c r="F68" s="211" t="s">
        <v>11</v>
      </c>
      <c r="G68" s="212" t="s">
        <v>12</v>
      </c>
      <c r="H68" s="213">
        <v>1</v>
      </c>
      <c r="I68" s="214" t="s">
        <v>13</v>
      </c>
      <c r="J68" s="215">
        <v>143</v>
      </c>
      <c r="K68" s="215"/>
      <c r="L68" s="215"/>
      <c r="M68" s="215">
        <v>143</v>
      </c>
      <c r="N68" s="215"/>
    </row>
    <row r="69" spans="2:14">
      <c r="B69" s="204" t="s">
        <v>7</v>
      </c>
      <c r="C69" s="204" t="s">
        <v>8</v>
      </c>
      <c r="D69" s="205" t="s">
        <v>30</v>
      </c>
      <c r="E69" s="205" t="s">
        <v>50</v>
      </c>
      <c r="F69" s="205" t="s">
        <v>11</v>
      </c>
      <c r="G69" s="206" t="s">
        <v>12</v>
      </c>
      <c r="H69" s="207">
        <v>1</v>
      </c>
      <c r="I69" s="208" t="s">
        <v>13</v>
      </c>
      <c r="J69" s="209">
        <v>21.805</v>
      </c>
      <c r="K69" s="209"/>
      <c r="L69" s="209"/>
      <c r="M69" s="209">
        <v>21.805</v>
      </c>
      <c r="N69" s="209"/>
    </row>
    <row r="70" spans="2:14">
      <c r="B70" s="210" t="s">
        <v>7</v>
      </c>
      <c r="C70" s="210" t="s">
        <v>8</v>
      </c>
      <c r="D70" s="211" t="s">
        <v>30</v>
      </c>
      <c r="E70" s="212" t="s">
        <v>17</v>
      </c>
      <c r="F70" s="211" t="s">
        <v>17</v>
      </c>
      <c r="G70" s="212" t="s">
        <v>12</v>
      </c>
      <c r="H70" s="213">
        <v>1</v>
      </c>
      <c r="I70" s="214" t="s">
        <v>13</v>
      </c>
      <c r="J70" s="215">
        <v>144.10999999999999</v>
      </c>
      <c r="K70" s="215">
        <v>16.399999999999999</v>
      </c>
      <c r="L70" s="215"/>
      <c r="M70" s="215">
        <v>144.10999999999999</v>
      </c>
      <c r="N70" s="215">
        <v>16.399999999999999</v>
      </c>
    </row>
    <row r="71" spans="2:14">
      <c r="B71" s="204" t="s">
        <v>7</v>
      </c>
      <c r="C71" s="204" t="s">
        <v>8</v>
      </c>
      <c r="D71" s="205" t="s">
        <v>30</v>
      </c>
      <c r="E71" s="205" t="s">
        <v>39</v>
      </c>
      <c r="F71" s="205" t="s">
        <v>51</v>
      </c>
      <c r="G71" s="206" t="s">
        <v>12</v>
      </c>
      <c r="H71" s="207">
        <v>1</v>
      </c>
      <c r="I71" s="208" t="s">
        <v>13</v>
      </c>
      <c r="J71" s="209">
        <v>95</v>
      </c>
      <c r="K71" s="209"/>
      <c r="L71" s="209"/>
      <c r="M71" s="209">
        <v>95</v>
      </c>
      <c r="N71" s="209"/>
    </row>
    <row r="72" spans="2:14">
      <c r="B72" s="210" t="s">
        <v>7</v>
      </c>
      <c r="C72" s="210" t="s">
        <v>8</v>
      </c>
      <c r="D72" s="211" t="s">
        <v>30</v>
      </c>
      <c r="E72" s="212" t="s">
        <v>52</v>
      </c>
      <c r="F72" s="211" t="s">
        <v>51</v>
      </c>
      <c r="G72" s="212" t="s">
        <v>12</v>
      </c>
      <c r="H72" s="213">
        <v>1</v>
      </c>
      <c r="I72" s="214" t="s">
        <v>13</v>
      </c>
      <c r="J72" s="215">
        <v>215</v>
      </c>
      <c r="K72" s="215"/>
      <c r="L72" s="215"/>
      <c r="M72" s="215">
        <v>215</v>
      </c>
      <c r="N72" s="215"/>
    </row>
    <row r="73" spans="2:14">
      <c r="B73" s="204" t="s">
        <v>7</v>
      </c>
      <c r="C73" s="204" t="s">
        <v>8</v>
      </c>
      <c r="D73" s="205" t="s">
        <v>30</v>
      </c>
      <c r="E73" s="205" t="s">
        <v>42</v>
      </c>
      <c r="F73" s="205" t="s">
        <v>53</v>
      </c>
      <c r="G73" s="206" t="s">
        <v>12</v>
      </c>
      <c r="H73" s="207">
        <v>1</v>
      </c>
      <c r="I73" s="208" t="s">
        <v>13</v>
      </c>
      <c r="J73" s="209">
        <v>333</v>
      </c>
      <c r="K73" s="209"/>
      <c r="L73" s="209"/>
      <c r="M73" s="209">
        <v>333</v>
      </c>
      <c r="N73" s="209"/>
    </row>
    <row r="74" spans="2:14">
      <c r="B74" s="210" t="s">
        <v>7</v>
      </c>
      <c r="C74" s="210" t="s">
        <v>8</v>
      </c>
      <c r="D74" s="211" t="s">
        <v>30</v>
      </c>
      <c r="E74" s="212" t="s">
        <v>54</v>
      </c>
      <c r="F74" s="211" t="s">
        <v>54</v>
      </c>
      <c r="G74" s="212" t="s">
        <v>12</v>
      </c>
      <c r="H74" s="213">
        <v>1</v>
      </c>
      <c r="I74" s="214" t="s">
        <v>13</v>
      </c>
      <c r="J74" s="215">
        <v>4.59</v>
      </c>
      <c r="K74" s="215"/>
      <c r="L74" s="215"/>
      <c r="M74" s="215">
        <v>4.59</v>
      </c>
      <c r="N74" s="215"/>
    </row>
    <row r="75" spans="2:14">
      <c r="B75" s="204" t="s">
        <v>7</v>
      </c>
      <c r="C75" s="204" t="s">
        <v>8</v>
      </c>
      <c r="D75" s="205" t="s">
        <v>30</v>
      </c>
      <c r="E75" s="205" t="s">
        <v>55</v>
      </c>
      <c r="F75" s="205" t="s">
        <v>56</v>
      </c>
      <c r="G75" s="206" t="s">
        <v>12</v>
      </c>
      <c r="H75" s="207">
        <v>1</v>
      </c>
      <c r="I75" s="208" t="s">
        <v>13</v>
      </c>
      <c r="J75" s="209">
        <v>315</v>
      </c>
      <c r="K75" s="209"/>
      <c r="L75" s="209"/>
      <c r="M75" s="209">
        <v>315</v>
      </c>
      <c r="N75" s="209"/>
    </row>
    <row r="76" spans="2:14">
      <c r="B76" s="210" t="s">
        <v>7</v>
      </c>
      <c r="C76" s="210" t="s">
        <v>8</v>
      </c>
      <c r="D76" s="211" t="s">
        <v>30</v>
      </c>
      <c r="E76" s="212" t="s">
        <v>57</v>
      </c>
      <c r="F76" s="211" t="s">
        <v>56</v>
      </c>
      <c r="G76" s="212" t="s">
        <v>12</v>
      </c>
      <c r="H76" s="213">
        <v>1</v>
      </c>
      <c r="I76" s="214" t="s">
        <v>13</v>
      </c>
      <c r="J76" s="215">
        <v>285.5</v>
      </c>
      <c r="K76" s="215"/>
      <c r="L76" s="215"/>
      <c r="M76" s="215">
        <v>285.5</v>
      </c>
      <c r="N76" s="215"/>
    </row>
    <row r="77" spans="2:14">
      <c r="B77" s="204" t="s">
        <v>7</v>
      </c>
      <c r="C77" s="204" t="s">
        <v>8</v>
      </c>
      <c r="D77" s="205" t="s">
        <v>58</v>
      </c>
      <c r="E77" s="205" t="s">
        <v>59</v>
      </c>
      <c r="F77" s="205" t="s">
        <v>60</v>
      </c>
      <c r="G77" s="206" t="s">
        <v>12</v>
      </c>
      <c r="H77" s="207">
        <v>1</v>
      </c>
      <c r="I77" s="208" t="s">
        <v>13</v>
      </c>
      <c r="J77" s="209">
        <v>350</v>
      </c>
      <c r="K77" s="209"/>
      <c r="L77" s="209"/>
      <c r="M77" s="209">
        <v>350</v>
      </c>
      <c r="N77" s="209"/>
    </row>
    <row r="78" spans="2:14">
      <c r="B78" s="210" t="s">
        <v>7</v>
      </c>
      <c r="C78" s="210" t="s">
        <v>8</v>
      </c>
      <c r="D78" s="211" t="s">
        <v>58</v>
      </c>
      <c r="E78" s="212" t="s">
        <v>61</v>
      </c>
      <c r="F78" s="211" t="s">
        <v>60</v>
      </c>
      <c r="G78" s="212" t="s">
        <v>12</v>
      </c>
      <c r="H78" s="213">
        <v>1</v>
      </c>
      <c r="I78" s="214" t="s">
        <v>13</v>
      </c>
      <c r="J78" s="215">
        <v>420</v>
      </c>
      <c r="K78" s="215"/>
      <c r="L78" s="215"/>
      <c r="M78" s="215">
        <v>420</v>
      </c>
      <c r="N78" s="215"/>
    </row>
    <row r="79" spans="2:14">
      <c r="B79" s="204" t="s">
        <v>7</v>
      </c>
      <c r="C79" s="204" t="s">
        <v>8</v>
      </c>
      <c r="D79" s="205" t="s">
        <v>58</v>
      </c>
      <c r="E79" s="205" t="s">
        <v>62</v>
      </c>
      <c r="F79" s="205" t="s">
        <v>60</v>
      </c>
      <c r="G79" s="206" t="s">
        <v>12</v>
      </c>
      <c r="H79" s="207">
        <v>1</v>
      </c>
      <c r="I79" s="208" t="s">
        <v>13</v>
      </c>
      <c r="J79" s="209">
        <v>0</v>
      </c>
      <c r="K79" s="209">
        <v>731</v>
      </c>
      <c r="L79" s="209"/>
      <c r="M79" s="209">
        <v>0</v>
      </c>
      <c r="N79" s="209">
        <v>731</v>
      </c>
    </row>
    <row r="80" spans="2:14">
      <c r="B80" s="210" t="s">
        <v>7</v>
      </c>
      <c r="C80" s="210" t="s">
        <v>8</v>
      </c>
      <c r="D80" s="211" t="s">
        <v>58</v>
      </c>
      <c r="E80" s="212" t="s">
        <v>63</v>
      </c>
      <c r="F80" s="211" t="s">
        <v>60</v>
      </c>
      <c r="G80" s="212" t="s">
        <v>12</v>
      </c>
      <c r="H80" s="213">
        <v>0.33100000000000002</v>
      </c>
      <c r="I80" s="214" t="s">
        <v>18</v>
      </c>
      <c r="J80" s="215">
        <v>87.518000000000001</v>
      </c>
      <c r="K80" s="215"/>
      <c r="L80" s="215"/>
      <c r="M80" s="215">
        <v>28.968</v>
      </c>
      <c r="N80" s="215"/>
    </row>
    <row r="81" spans="2:14">
      <c r="B81" s="204" t="s">
        <v>7</v>
      </c>
      <c r="C81" s="204" t="s">
        <v>8</v>
      </c>
      <c r="D81" s="205" t="s">
        <v>58</v>
      </c>
      <c r="E81" s="205" t="s">
        <v>64</v>
      </c>
      <c r="F81" s="205" t="s">
        <v>60</v>
      </c>
      <c r="G81" s="206" t="s">
        <v>12</v>
      </c>
      <c r="H81" s="207">
        <v>1</v>
      </c>
      <c r="I81" s="208" t="s">
        <v>13</v>
      </c>
      <c r="J81" s="209">
        <v>468</v>
      </c>
      <c r="K81" s="209"/>
      <c r="L81" s="209"/>
      <c r="M81" s="209">
        <v>468</v>
      </c>
      <c r="N81" s="209"/>
    </row>
    <row r="82" spans="2:14">
      <c r="B82" s="210" t="s">
        <v>7</v>
      </c>
      <c r="C82" s="210" t="s">
        <v>8</v>
      </c>
      <c r="D82" s="211" t="s">
        <v>58</v>
      </c>
      <c r="E82" s="212" t="s">
        <v>65</v>
      </c>
      <c r="F82" s="211" t="s">
        <v>28</v>
      </c>
      <c r="G82" s="212" t="s">
        <v>12</v>
      </c>
      <c r="H82" s="213">
        <v>1</v>
      </c>
      <c r="I82" s="214" t="s">
        <v>13</v>
      </c>
      <c r="J82" s="215">
        <v>700</v>
      </c>
      <c r="K82" s="215"/>
      <c r="L82" s="215"/>
      <c r="M82" s="215">
        <v>700</v>
      </c>
      <c r="N82" s="215"/>
    </row>
    <row r="83" spans="2:14">
      <c r="B83" s="204" t="s">
        <v>7</v>
      </c>
      <c r="C83" s="204" t="s">
        <v>8</v>
      </c>
      <c r="D83" s="205" t="s">
        <v>58</v>
      </c>
      <c r="E83" s="205" t="s">
        <v>66</v>
      </c>
      <c r="F83" s="205" t="s">
        <v>23</v>
      </c>
      <c r="G83" s="206" t="s">
        <v>12</v>
      </c>
      <c r="H83" s="207">
        <v>0.499</v>
      </c>
      <c r="I83" s="208" t="s">
        <v>18</v>
      </c>
      <c r="J83" s="209">
        <v>75</v>
      </c>
      <c r="K83" s="209"/>
      <c r="L83" s="209"/>
      <c r="M83" s="209">
        <v>37.424999999999997</v>
      </c>
      <c r="N83" s="209"/>
    </row>
    <row r="84" spans="2:14">
      <c r="B84" s="210" t="s">
        <v>7</v>
      </c>
      <c r="C84" s="210" t="s">
        <v>8</v>
      </c>
      <c r="D84" s="211" t="s">
        <v>58</v>
      </c>
      <c r="E84" s="212" t="s">
        <v>67</v>
      </c>
      <c r="F84" s="211" t="s">
        <v>23</v>
      </c>
      <c r="G84" s="212" t="s">
        <v>12</v>
      </c>
      <c r="H84" s="213">
        <v>1</v>
      </c>
      <c r="I84" s="214" t="s">
        <v>13</v>
      </c>
      <c r="J84" s="215">
        <v>123.5</v>
      </c>
      <c r="K84" s="215"/>
      <c r="L84" s="215"/>
      <c r="M84" s="215">
        <v>123.5</v>
      </c>
      <c r="N84" s="215"/>
    </row>
    <row r="85" spans="2:14">
      <c r="B85" s="204" t="s">
        <v>7</v>
      </c>
      <c r="C85" s="204" t="s">
        <v>8</v>
      </c>
      <c r="D85" s="205" t="s">
        <v>58</v>
      </c>
      <c r="E85" s="205" t="s">
        <v>63</v>
      </c>
      <c r="F85" s="205" t="s">
        <v>23</v>
      </c>
      <c r="G85" s="206" t="s">
        <v>12</v>
      </c>
      <c r="H85" s="207">
        <v>0.33100000000000002</v>
      </c>
      <c r="I85" s="208" t="s">
        <v>18</v>
      </c>
      <c r="J85" s="209">
        <v>81.481999999999999</v>
      </c>
      <c r="K85" s="209"/>
      <c r="L85" s="209"/>
      <c r="M85" s="209">
        <v>26.971</v>
      </c>
      <c r="N85" s="209"/>
    </row>
    <row r="86" spans="2:14">
      <c r="B86" s="210" t="s">
        <v>7</v>
      </c>
      <c r="C86" s="210" t="s">
        <v>8</v>
      </c>
      <c r="D86" s="211" t="s">
        <v>58</v>
      </c>
      <c r="E86" s="212" t="s">
        <v>68</v>
      </c>
      <c r="F86" s="211" t="s">
        <v>11</v>
      </c>
      <c r="G86" s="212" t="s">
        <v>12</v>
      </c>
      <c r="H86" s="213">
        <v>1</v>
      </c>
      <c r="I86" s="214" t="s">
        <v>13</v>
      </c>
      <c r="J86" s="215">
        <v>132.1</v>
      </c>
      <c r="K86" s="215"/>
      <c r="L86" s="215"/>
      <c r="M86" s="215">
        <v>132.1</v>
      </c>
      <c r="N86" s="215"/>
    </row>
    <row r="87" spans="2:14">
      <c r="B87" s="204" t="s">
        <v>7</v>
      </c>
      <c r="C87" s="204" t="s">
        <v>8</v>
      </c>
      <c r="D87" s="205" t="s">
        <v>58</v>
      </c>
      <c r="E87" s="205" t="s">
        <v>64</v>
      </c>
      <c r="F87" s="205" t="s">
        <v>51</v>
      </c>
      <c r="G87" s="206" t="s">
        <v>12</v>
      </c>
      <c r="H87" s="207">
        <v>0.5</v>
      </c>
      <c r="I87" s="208" t="s">
        <v>18</v>
      </c>
      <c r="J87" s="209">
        <v>20</v>
      </c>
      <c r="K87" s="209"/>
      <c r="L87" s="209"/>
      <c r="M87" s="209">
        <v>10</v>
      </c>
      <c r="N87" s="209"/>
    </row>
    <row r="88" spans="2:14">
      <c r="B88" s="210" t="s">
        <v>7</v>
      </c>
      <c r="C88" s="210" t="s">
        <v>8</v>
      </c>
      <c r="D88" s="211" t="s">
        <v>58</v>
      </c>
      <c r="E88" s="212" t="s">
        <v>69</v>
      </c>
      <c r="F88" s="211" t="s">
        <v>17</v>
      </c>
      <c r="G88" s="212" t="s">
        <v>12</v>
      </c>
      <c r="H88" s="213">
        <v>1</v>
      </c>
      <c r="I88" s="214" t="s">
        <v>13</v>
      </c>
      <c r="J88" s="215">
        <v>12.5</v>
      </c>
      <c r="K88" s="215"/>
      <c r="L88" s="215"/>
      <c r="M88" s="215">
        <v>12.5</v>
      </c>
      <c r="N88" s="215"/>
    </row>
    <row r="89" spans="2:14">
      <c r="B89" s="204" t="s">
        <v>7</v>
      </c>
      <c r="C89" s="204" t="s">
        <v>8</v>
      </c>
      <c r="D89" s="205" t="s">
        <v>58</v>
      </c>
      <c r="E89" s="205" t="s">
        <v>64</v>
      </c>
      <c r="F89" s="205" t="s">
        <v>56</v>
      </c>
      <c r="G89" s="206" t="s">
        <v>12</v>
      </c>
      <c r="H89" s="207">
        <v>1</v>
      </c>
      <c r="I89" s="208" t="s">
        <v>13</v>
      </c>
      <c r="J89" s="209">
        <v>50</v>
      </c>
      <c r="K89" s="209"/>
      <c r="L89" s="209"/>
      <c r="M89" s="209">
        <v>50</v>
      </c>
      <c r="N89" s="209"/>
    </row>
    <row r="90" spans="2:14">
      <c r="B90" s="210" t="s">
        <v>7</v>
      </c>
      <c r="C90" s="210" t="s">
        <v>8</v>
      </c>
      <c r="D90" s="211" t="s">
        <v>70</v>
      </c>
      <c r="E90" s="212" t="s">
        <v>71</v>
      </c>
      <c r="F90" s="211" t="s">
        <v>23</v>
      </c>
      <c r="G90" s="212" t="s">
        <v>12</v>
      </c>
      <c r="H90" s="213">
        <v>1</v>
      </c>
      <c r="I90" s="214" t="s">
        <v>13</v>
      </c>
      <c r="J90" s="215">
        <v>376.4</v>
      </c>
      <c r="K90" s="215"/>
      <c r="L90" s="215"/>
      <c r="M90" s="215">
        <v>376.4</v>
      </c>
      <c r="N90" s="215"/>
    </row>
    <row r="91" spans="2:14">
      <c r="B91" s="204" t="s">
        <v>7</v>
      </c>
      <c r="C91" s="204" t="s">
        <v>8</v>
      </c>
      <c r="D91" s="205" t="s">
        <v>72</v>
      </c>
      <c r="E91" s="205" t="s">
        <v>73</v>
      </c>
      <c r="F91" s="205" t="s">
        <v>23</v>
      </c>
      <c r="G91" s="206" t="s">
        <v>12</v>
      </c>
      <c r="H91" s="207">
        <v>1</v>
      </c>
      <c r="I91" s="208" t="s">
        <v>13</v>
      </c>
      <c r="J91" s="209">
        <v>43</v>
      </c>
      <c r="K91" s="209"/>
      <c r="L91" s="209"/>
      <c r="M91" s="209">
        <v>43</v>
      </c>
      <c r="N91" s="209"/>
    </row>
    <row r="92" spans="2:14">
      <c r="B92" s="210" t="s">
        <v>7</v>
      </c>
      <c r="C92" s="210" t="s">
        <v>8</v>
      </c>
      <c r="D92" s="211" t="s">
        <v>72</v>
      </c>
      <c r="E92" s="212" t="s">
        <v>74</v>
      </c>
      <c r="F92" s="211" t="s">
        <v>23</v>
      </c>
      <c r="G92" s="212" t="s">
        <v>12</v>
      </c>
      <c r="H92" s="213">
        <v>1</v>
      </c>
      <c r="I92" s="214" t="s">
        <v>13</v>
      </c>
      <c r="J92" s="215">
        <v>664</v>
      </c>
      <c r="K92" s="215"/>
      <c r="L92" s="215"/>
      <c r="M92" s="215">
        <v>664</v>
      </c>
      <c r="N92" s="215"/>
    </row>
    <row r="93" spans="2:14">
      <c r="B93" s="204" t="s">
        <v>7</v>
      </c>
      <c r="C93" s="204" t="s">
        <v>8</v>
      </c>
      <c r="D93" s="205" t="s">
        <v>72</v>
      </c>
      <c r="E93" s="205" t="s">
        <v>75</v>
      </c>
      <c r="F93" s="205" t="s">
        <v>23</v>
      </c>
      <c r="G93" s="206" t="s">
        <v>12</v>
      </c>
      <c r="H93" s="207">
        <v>1</v>
      </c>
      <c r="I93" s="208" t="s">
        <v>13</v>
      </c>
      <c r="J93" s="209">
        <v>2465</v>
      </c>
      <c r="K93" s="209"/>
      <c r="L93" s="209"/>
      <c r="M93" s="209">
        <v>2465</v>
      </c>
      <c r="N93" s="209"/>
    </row>
    <row r="94" spans="2:14">
      <c r="B94" s="210" t="s">
        <v>7</v>
      </c>
      <c r="C94" s="210" t="s">
        <v>8</v>
      </c>
      <c r="D94" s="211" t="s">
        <v>72</v>
      </c>
      <c r="E94" s="212" t="s">
        <v>76</v>
      </c>
      <c r="F94" s="211" t="s">
        <v>23</v>
      </c>
      <c r="G94" s="212" t="s">
        <v>12</v>
      </c>
      <c r="H94" s="213">
        <v>1</v>
      </c>
      <c r="I94" s="214" t="s">
        <v>13</v>
      </c>
      <c r="J94" s="215">
        <v>999</v>
      </c>
      <c r="K94" s="215"/>
      <c r="L94" s="215"/>
      <c r="M94" s="215">
        <v>999</v>
      </c>
      <c r="N94" s="215"/>
    </row>
    <row r="95" spans="2:14">
      <c r="B95" s="204" t="s">
        <v>7</v>
      </c>
      <c r="C95" s="204" t="s">
        <v>8</v>
      </c>
      <c r="D95" s="205" t="s">
        <v>72</v>
      </c>
      <c r="E95" s="205" t="s">
        <v>77</v>
      </c>
      <c r="F95" s="205" t="s">
        <v>23</v>
      </c>
      <c r="G95" s="206" t="s">
        <v>12</v>
      </c>
      <c r="H95" s="207">
        <v>1</v>
      </c>
      <c r="I95" s="208" t="s">
        <v>13</v>
      </c>
      <c r="J95" s="209">
        <v>349</v>
      </c>
      <c r="K95" s="209"/>
      <c r="L95" s="209"/>
      <c r="M95" s="209">
        <v>349</v>
      </c>
      <c r="N95" s="209"/>
    </row>
    <row r="96" spans="2:14">
      <c r="B96" s="210" t="s">
        <v>7</v>
      </c>
      <c r="C96" s="210" t="s">
        <v>8</v>
      </c>
      <c r="D96" s="211" t="s">
        <v>72</v>
      </c>
      <c r="E96" s="212" t="s">
        <v>78</v>
      </c>
      <c r="F96" s="211" t="s">
        <v>53</v>
      </c>
      <c r="G96" s="212" t="s">
        <v>12</v>
      </c>
      <c r="H96" s="213">
        <v>1</v>
      </c>
      <c r="I96" s="214" t="s">
        <v>13</v>
      </c>
      <c r="J96" s="215">
        <v>590</v>
      </c>
      <c r="K96" s="215"/>
      <c r="L96" s="215"/>
      <c r="M96" s="215">
        <v>590</v>
      </c>
      <c r="N96" s="215"/>
    </row>
    <row r="97" spans="2:14">
      <c r="B97" s="204" t="s">
        <v>7</v>
      </c>
      <c r="C97" s="204" t="s">
        <v>8</v>
      </c>
      <c r="D97" s="205" t="s">
        <v>72</v>
      </c>
      <c r="E97" s="205" t="s">
        <v>79</v>
      </c>
      <c r="F97" s="205" t="s">
        <v>60</v>
      </c>
      <c r="G97" s="206" t="s">
        <v>12</v>
      </c>
      <c r="H97" s="207">
        <v>1</v>
      </c>
      <c r="I97" s="208" t="s">
        <v>13</v>
      </c>
      <c r="J97" s="209">
        <v>0</v>
      </c>
      <c r="K97" s="209">
        <v>736</v>
      </c>
      <c r="L97" s="209"/>
      <c r="M97" s="209">
        <v>0</v>
      </c>
      <c r="N97" s="209">
        <v>736</v>
      </c>
    </row>
    <row r="98" spans="2:14">
      <c r="B98" s="210" t="s">
        <v>7</v>
      </c>
      <c r="C98" s="210" t="s">
        <v>8</v>
      </c>
      <c r="D98" s="211" t="s">
        <v>72</v>
      </c>
      <c r="E98" s="212" t="s">
        <v>75</v>
      </c>
      <c r="F98" s="211" t="s">
        <v>17</v>
      </c>
      <c r="G98" s="212" t="s">
        <v>15</v>
      </c>
      <c r="H98" s="213">
        <v>1</v>
      </c>
      <c r="I98" s="214" t="s">
        <v>13</v>
      </c>
      <c r="J98" s="215">
        <v>27</v>
      </c>
      <c r="K98" s="215"/>
      <c r="L98" s="215"/>
      <c r="M98" s="215">
        <v>27</v>
      </c>
      <c r="N98" s="215"/>
    </row>
    <row r="99" spans="2:14">
      <c r="B99" s="204" t="s">
        <v>7</v>
      </c>
      <c r="C99" s="204" t="s">
        <v>80</v>
      </c>
      <c r="D99" s="205" t="s">
        <v>81</v>
      </c>
      <c r="E99" s="205" t="s">
        <v>82</v>
      </c>
      <c r="F99" s="205" t="s">
        <v>23</v>
      </c>
      <c r="G99" s="206" t="s">
        <v>12</v>
      </c>
      <c r="H99" s="207">
        <v>1</v>
      </c>
      <c r="I99" s="208" t="s">
        <v>13</v>
      </c>
      <c r="J99" s="209">
        <v>1199.25</v>
      </c>
      <c r="K99" s="209"/>
      <c r="L99" s="209"/>
      <c r="M99" s="209">
        <v>1199.25</v>
      </c>
      <c r="N99" s="209"/>
    </row>
    <row r="100" spans="2:14">
      <c r="B100" s="210" t="s">
        <v>7</v>
      </c>
      <c r="C100" s="210" t="s">
        <v>80</v>
      </c>
      <c r="D100" s="211" t="s">
        <v>81</v>
      </c>
      <c r="E100" s="212" t="s">
        <v>83</v>
      </c>
      <c r="F100" s="211" t="s">
        <v>23</v>
      </c>
      <c r="G100" s="212" t="s">
        <v>12</v>
      </c>
      <c r="H100" s="213">
        <v>1</v>
      </c>
      <c r="I100" s="214" t="s">
        <v>13</v>
      </c>
      <c r="J100" s="215">
        <v>773.5</v>
      </c>
      <c r="K100" s="215"/>
      <c r="L100" s="215"/>
      <c r="M100" s="215">
        <v>773.5</v>
      </c>
      <c r="N100" s="215"/>
    </row>
    <row r="101" spans="2:14">
      <c r="B101" s="204" t="s">
        <v>7</v>
      </c>
      <c r="C101" s="204" t="s">
        <v>80</v>
      </c>
      <c r="D101" s="205" t="s">
        <v>84</v>
      </c>
      <c r="E101" s="205" t="s">
        <v>85</v>
      </c>
      <c r="F101" s="205" t="s">
        <v>23</v>
      </c>
      <c r="G101" s="206" t="s">
        <v>12</v>
      </c>
      <c r="H101" s="207">
        <v>0.5</v>
      </c>
      <c r="I101" s="208" t="s">
        <v>18</v>
      </c>
      <c r="J101" s="209">
        <v>422</v>
      </c>
      <c r="K101" s="209"/>
      <c r="L101" s="209"/>
      <c r="M101" s="209">
        <v>211</v>
      </c>
      <c r="N101" s="209"/>
    </row>
    <row r="102" spans="2:14">
      <c r="B102" s="210" t="s">
        <v>7</v>
      </c>
      <c r="C102" s="210" t="s">
        <v>80</v>
      </c>
      <c r="D102" s="211" t="s">
        <v>84</v>
      </c>
      <c r="E102" s="212" t="s">
        <v>86</v>
      </c>
      <c r="F102" s="211" t="s">
        <v>23</v>
      </c>
      <c r="G102" s="212" t="s">
        <v>12</v>
      </c>
      <c r="H102" s="213">
        <v>0.5</v>
      </c>
      <c r="I102" s="214" t="s">
        <v>18</v>
      </c>
      <c r="J102" s="215">
        <v>147.762</v>
      </c>
      <c r="K102" s="215"/>
      <c r="L102" s="215"/>
      <c r="M102" s="215">
        <v>73.881</v>
      </c>
      <c r="N102" s="215"/>
    </row>
    <row r="103" spans="2:14">
      <c r="B103" s="204" t="s">
        <v>7</v>
      </c>
      <c r="C103" s="204" t="s">
        <v>80</v>
      </c>
      <c r="D103" s="205" t="s">
        <v>87</v>
      </c>
      <c r="E103" s="205" t="s">
        <v>88</v>
      </c>
      <c r="F103" s="205" t="s">
        <v>23</v>
      </c>
      <c r="G103" s="206" t="s">
        <v>12</v>
      </c>
      <c r="H103" s="207">
        <v>1</v>
      </c>
      <c r="I103" s="208" t="s">
        <v>13</v>
      </c>
      <c r="J103" s="209">
        <v>1454.1</v>
      </c>
      <c r="K103" s="209"/>
      <c r="L103" s="209"/>
      <c r="M103" s="209">
        <v>1454.1</v>
      </c>
      <c r="N103" s="209"/>
    </row>
    <row r="104" spans="2:14">
      <c r="B104" s="210" t="s">
        <v>7</v>
      </c>
      <c r="C104" s="210" t="s">
        <v>80</v>
      </c>
      <c r="D104" s="211" t="s">
        <v>87</v>
      </c>
      <c r="E104" s="212" t="s">
        <v>88</v>
      </c>
      <c r="F104" s="211" t="s">
        <v>56</v>
      </c>
      <c r="G104" s="212" t="s">
        <v>12</v>
      </c>
      <c r="H104" s="213">
        <v>1</v>
      </c>
      <c r="I104" s="214" t="s">
        <v>13</v>
      </c>
      <c r="J104" s="215">
        <v>412.8</v>
      </c>
      <c r="K104" s="215"/>
      <c r="L104" s="215"/>
      <c r="M104" s="215">
        <v>412.8</v>
      </c>
      <c r="N104" s="215"/>
    </row>
    <row r="105" spans="2:14">
      <c r="B105" s="204" t="s">
        <v>7</v>
      </c>
      <c r="C105" s="204" t="s">
        <v>80</v>
      </c>
      <c r="D105" s="205" t="s">
        <v>89</v>
      </c>
      <c r="E105" s="205" t="s">
        <v>90</v>
      </c>
      <c r="F105" s="205" t="s">
        <v>23</v>
      </c>
      <c r="G105" s="206" t="s">
        <v>12</v>
      </c>
      <c r="H105" s="207">
        <v>1</v>
      </c>
      <c r="I105" s="208" t="s">
        <v>13</v>
      </c>
      <c r="J105" s="209">
        <v>390</v>
      </c>
      <c r="K105" s="209"/>
      <c r="L105" s="209"/>
      <c r="M105" s="209">
        <v>390</v>
      </c>
      <c r="N105" s="209"/>
    </row>
    <row r="106" spans="2:14">
      <c r="B106" s="210" t="s">
        <v>7</v>
      </c>
      <c r="C106" s="210" t="s">
        <v>80</v>
      </c>
      <c r="D106" s="211" t="s">
        <v>89</v>
      </c>
      <c r="E106" s="212" t="s">
        <v>91</v>
      </c>
      <c r="F106" s="211" t="s">
        <v>23</v>
      </c>
      <c r="G106" s="212" t="s">
        <v>12</v>
      </c>
      <c r="H106" s="213">
        <v>0.5</v>
      </c>
      <c r="I106" s="214" t="s">
        <v>18</v>
      </c>
      <c r="J106" s="215">
        <v>380</v>
      </c>
      <c r="K106" s="215"/>
      <c r="L106" s="215"/>
      <c r="M106" s="215">
        <v>190</v>
      </c>
      <c r="N106" s="215"/>
    </row>
    <row r="107" spans="2:14">
      <c r="B107" s="204" t="s">
        <v>7</v>
      </c>
      <c r="C107" s="204" t="s">
        <v>80</v>
      </c>
      <c r="D107" s="205" t="s">
        <v>89</v>
      </c>
      <c r="E107" s="205" t="s">
        <v>92</v>
      </c>
      <c r="F107" s="205" t="s">
        <v>23</v>
      </c>
      <c r="G107" s="206" t="s">
        <v>12</v>
      </c>
      <c r="H107" s="207">
        <v>1</v>
      </c>
      <c r="I107" s="208" t="s">
        <v>13</v>
      </c>
      <c r="J107" s="209">
        <v>386</v>
      </c>
      <c r="K107" s="209"/>
      <c r="L107" s="209"/>
      <c r="M107" s="209">
        <v>386</v>
      </c>
      <c r="N107" s="209"/>
    </row>
    <row r="108" spans="2:14">
      <c r="B108" s="210" t="s">
        <v>7</v>
      </c>
      <c r="C108" s="210" t="s">
        <v>80</v>
      </c>
      <c r="D108" s="211" t="s">
        <v>89</v>
      </c>
      <c r="E108" s="212" t="s">
        <v>93</v>
      </c>
      <c r="F108" s="211" t="s">
        <v>23</v>
      </c>
      <c r="G108" s="212" t="s">
        <v>15</v>
      </c>
      <c r="H108" s="213">
        <v>1</v>
      </c>
      <c r="I108" s="214" t="s">
        <v>13</v>
      </c>
      <c r="J108" s="215">
        <v>356</v>
      </c>
      <c r="K108" s="215"/>
      <c r="L108" s="215"/>
      <c r="M108" s="215">
        <v>356</v>
      </c>
      <c r="N108" s="215"/>
    </row>
    <row r="109" spans="2:14">
      <c r="B109" s="204" t="s">
        <v>7</v>
      </c>
      <c r="C109" s="204" t="s">
        <v>80</v>
      </c>
      <c r="D109" s="205" t="s">
        <v>89</v>
      </c>
      <c r="E109" s="205" t="s">
        <v>94</v>
      </c>
      <c r="F109" s="205" t="s">
        <v>23</v>
      </c>
      <c r="G109" s="206" t="s">
        <v>12</v>
      </c>
      <c r="H109" s="207">
        <v>0.5</v>
      </c>
      <c r="I109" s="208" t="s">
        <v>18</v>
      </c>
      <c r="J109" s="209">
        <v>1445</v>
      </c>
      <c r="K109" s="209"/>
      <c r="L109" s="209"/>
      <c r="M109" s="209">
        <v>722.5</v>
      </c>
      <c r="N109" s="209"/>
    </row>
    <row r="110" spans="2:14">
      <c r="B110" s="210" t="s">
        <v>7</v>
      </c>
      <c r="C110" s="210" t="s">
        <v>80</v>
      </c>
      <c r="D110" s="211" t="s">
        <v>89</v>
      </c>
      <c r="E110" s="212" t="s">
        <v>95</v>
      </c>
      <c r="F110" s="211" t="s">
        <v>23</v>
      </c>
      <c r="G110" s="212" t="s">
        <v>12</v>
      </c>
      <c r="H110" s="213">
        <v>0.5</v>
      </c>
      <c r="I110" s="214" t="s">
        <v>18</v>
      </c>
      <c r="J110" s="215">
        <v>781.6</v>
      </c>
      <c r="K110" s="215"/>
      <c r="L110" s="215"/>
      <c r="M110" s="215">
        <v>390.8</v>
      </c>
      <c r="N110" s="215"/>
    </row>
    <row r="111" spans="2:14">
      <c r="B111" s="204" t="s">
        <v>7</v>
      </c>
      <c r="C111" s="204" t="s">
        <v>80</v>
      </c>
      <c r="D111" s="205" t="s">
        <v>89</v>
      </c>
      <c r="E111" s="205" t="s">
        <v>96</v>
      </c>
      <c r="F111" s="205" t="s">
        <v>23</v>
      </c>
      <c r="G111" s="206" t="s">
        <v>12</v>
      </c>
      <c r="H111" s="207">
        <v>1</v>
      </c>
      <c r="I111" s="208" t="s">
        <v>13</v>
      </c>
      <c r="J111" s="209">
        <v>390</v>
      </c>
      <c r="K111" s="209"/>
      <c r="L111" s="209"/>
      <c r="M111" s="209">
        <v>390</v>
      </c>
      <c r="N111" s="209"/>
    </row>
    <row r="112" spans="2:14">
      <c r="B112" s="210" t="s">
        <v>7</v>
      </c>
      <c r="C112" s="210" t="s">
        <v>80</v>
      </c>
      <c r="D112" s="211" t="s">
        <v>89</v>
      </c>
      <c r="E112" s="212" t="s">
        <v>97</v>
      </c>
      <c r="F112" s="211" t="s">
        <v>23</v>
      </c>
      <c r="G112" s="212" t="s">
        <v>12</v>
      </c>
      <c r="H112" s="213">
        <v>1</v>
      </c>
      <c r="I112" s="214" t="s">
        <v>13</v>
      </c>
      <c r="J112" s="215">
        <v>1100</v>
      </c>
      <c r="K112" s="215"/>
      <c r="L112" s="215"/>
      <c r="M112" s="215">
        <v>1100</v>
      </c>
      <c r="N112" s="215"/>
    </row>
    <row r="113" spans="2:14">
      <c r="B113" s="204" t="s">
        <v>7</v>
      </c>
      <c r="C113" s="204" t="s">
        <v>80</v>
      </c>
      <c r="D113" s="205" t="s">
        <v>89</v>
      </c>
      <c r="E113" s="205" t="s">
        <v>95</v>
      </c>
      <c r="F113" s="205" t="s">
        <v>60</v>
      </c>
      <c r="G113" s="206" t="s">
        <v>12</v>
      </c>
      <c r="H113" s="207">
        <v>0.5</v>
      </c>
      <c r="I113" s="208" t="s">
        <v>18</v>
      </c>
      <c r="J113" s="209">
        <v>590</v>
      </c>
      <c r="K113" s="209"/>
      <c r="L113" s="209"/>
      <c r="M113" s="209">
        <v>295</v>
      </c>
      <c r="N113" s="209"/>
    </row>
    <row r="114" spans="2:14">
      <c r="B114" s="210" t="s">
        <v>7</v>
      </c>
      <c r="C114" s="210" t="s">
        <v>80</v>
      </c>
      <c r="D114" s="211" t="s">
        <v>89</v>
      </c>
      <c r="E114" s="212" t="s">
        <v>17</v>
      </c>
      <c r="F114" s="211" t="s">
        <v>17</v>
      </c>
      <c r="G114" s="212" t="s">
        <v>12</v>
      </c>
      <c r="H114" s="213">
        <v>1</v>
      </c>
      <c r="I114" s="214" t="s">
        <v>13</v>
      </c>
      <c r="J114" s="215">
        <v>130</v>
      </c>
      <c r="K114" s="215"/>
      <c r="L114" s="215"/>
      <c r="M114" s="215">
        <v>130</v>
      </c>
      <c r="N114" s="215"/>
    </row>
    <row r="115" spans="2:14">
      <c r="B115" s="204" t="s">
        <v>7</v>
      </c>
      <c r="C115" s="204" t="s">
        <v>80</v>
      </c>
      <c r="D115" s="205" t="s">
        <v>89</v>
      </c>
      <c r="E115" s="205" t="s">
        <v>98</v>
      </c>
      <c r="F115" s="205" t="s">
        <v>11</v>
      </c>
      <c r="G115" s="206" t="s">
        <v>12</v>
      </c>
      <c r="H115" s="207">
        <v>0.5</v>
      </c>
      <c r="I115" s="208" t="s">
        <v>18</v>
      </c>
      <c r="J115" s="209">
        <v>66.03</v>
      </c>
      <c r="K115" s="209"/>
      <c r="L115" s="209"/>
      <c r="M115" s="209">
        <v>33.015000000000001</v>
      </c>
      <c r="N115" s="209"/>
    </row>
    <row r="116" spans="2:14">
      <c r="B116" s="210" t="s">
        <v>7</v>
      </c>
      <c r="C116" s="210" t="s">
        <v>80</v>
      </c>
      <c r="D116" s="211" t="s">
        <v>89</v>
      </c>
      <c r="E116" s="212" t="s">
        <v>99</v>
      </c>
      <c r="F116" s="211" t="s">
        <v>54</v>
      </c>
      <c r="G116" s="212" t="s">
        <v>12</v>
      </c>
      <c r="H116" s="213">
        <v>0.5</v>
      </c>
      <c r="I116" s="214" t="s">
        <v>18</v>
      </c>
      <c r="J116" s="215">
        <v>6.9</v>
      </c>
      <c r="K116" s="215"/>
      <c r="L116" s="215"/>
      <c r="M116" s="215">
        <v>3.45</v>
      </c>
      <c r="N116" s="215"/>
    </row>
    <row r="117" spans="2:14">
      <c r="B117" s="204" t="s">
        <v>7</v>
      </c>
      <c r="C117" s="204" t="s">
        <v>80</v>
      </c>
      <c r="D117" s="205" t="s">
        <v>89</v>
      </c>
      <c r="E117" s="205" t="s">
        <v>19</v>
      </c>
      <c r="F117" s="205" t="s">
        <v>19</v>
      </c>
      <c r="G117" s="206" t="s">
        <v>15</v>
      </c>
      <c r="H117" s="207">
        <v>1</v>
      </c>
      <c r="I117" s="208" t="s">
        <v>13</v>
      </c>
      <c r="J117" s="209">
        <v>1.825</v>
      </c>
      <c r="K117" s="209">
        <v>1</v>
      </c>
      <c r="L117" s="209"/>
      <c r="M117" s="209">
        <v>1.825</v>
      </c>
      <c r="N117" s="209">
        <v>1</v>
      </c>
    </row>
    <row r="118" spans="2:14">
      <c r="B118" s="210" t="s">
        <v>7</v>
      </c>
      <c r="C118" s="210" t="s">
        <v>80</v>
      </c>
      <c r="D118" s="211" t="s">
        <v>100</v>
      </c>
      <c r="E118" s="212" t="s">
        <v>101</v>
      </c>
      <c r="F118" s="211" t="s">
        <v>53</v>
      </c>
      <c r="G118" s="212" t="s">
        <v>12</v>
      </c>
      <c r="H118" s="213">
        <v>1</v>
      </c>
      <c r="I118" s="214" t="s">
        <v>13</v>
      </c>
      <c r="J118" s="215">
        <v>1445</v>
      </c>
      <c r="K118" s="215">
        <v>76.2</v>
      </c>
      <c r="L118" s="215"/>
      <c r="M118" s="215">
        <v>1445</v>
      </c>
      <c r="N118" s="215">
        <v>76.2</v>
      </c>
    </row>
    <row r="119" spans="2:14">
      <c r="B119" s="204" t="s">
        <v>7</v>
      </c>
      <c r="C119" s="204" t="s">
        <v>80</v>
      </c>
      <c r="D119" s="205" t="s">
        <v>100</v>
      </c>
      <c r="E119" s="205" t="s">
        <v>101</v>
      </c>
      <c r="F119" s="205" t="s">
        <v>51</v>
      </c>
      <c r="G119" s="206" t="s">
        <v>12</v>
      </c>
      <c r="H119" s="207">
        <v>1</v>
      </c>
      <c r="I119" s="208" t="s">
        <v>13</v>
      </c>
      <c r="J119" s="209"/>
      <c r="K119" s="209">
        <v>190</v>
      </c>
      <c r="L119" s="209"/>
      <c r="M119" s="209"/>
      <c r="N119" s="209">
        <v>190</v>
      </c>
    </row>
    <row r="120" spans="2:14">
      <c r="B120" s="210" t="s">
        <v>7</v>
      </c>
      <c r="C120" s="210" t="s">
        <v>80</v>
      </c>
      <c r="D120" s="211" t="s">
        <v>100</v>
      </c>
      <c r="E120" s="212" t="s">
        <v>17</v>
      </c>
      <c r="F120" s="211" t="s">
        <v>17</v>
      </c>
      <c r="G120" s="212" t="s">
        <v>12</v>
      </c>
      <c r="H120" s="213">
        <v>1</v>
      </c>
      <c r="I120" s="214" t="s">
        <v>13</v>
      </c>
      <c r="J120" s="215">
        <v>51.25</v>
      </c>
      <c r="K120" s="215">
        <v>51</v>
      </c>
      <c r="L120" s="215"/>
      <c r="M120" s="215">
        <v>51.25</v>
      </c>
      <c r="N120" s="215">
        <v>51</v>
      </c>
    </row>
    <row r="121" spans="2:14">
      <c r="B121" s="204" t="s">
        <v>7</v>
      </c>
      <c r="C121" s="204" t="s">
        <v>80</v>
      </c>
      <c r="D121" s="205" t="s">
        <v>102</v>
      </c>
      <c r="E121" s="205" t="s">
        <v>17</v>
      </c>
      <c r="F121" s="205" t="s">
        <v>17</v>
      </c>
      <c r="G121" s="206" t="s">
        <v>15</v>
      </c>
      <c r="H121" s="207">
        <v>0.42499999999999999</v>
      </c>
      <c r="I121" s="208" t="s">
        <v>21</v>
      </c>
      <c r="J121" s="209">
        <v>436.45</v>
      </c>
      <c r="K121" s="209"/>
      <c r="L121" s="209"/>
      <c r="M121" s="209">
        <v>185.49200000000002</v>
      </c>
      <c r="N121" s="209"/>
    </row>
    <row r="122" spans="2:14">
      <c r="B122" s="210" t="s">
        <v>7</v>
      </c>
      <c r="C122" s="210" t="s">
        <v>80</v>
      </c>
      <c r="D122" s="211" t="s">
        <v>102</v>
      </c>
      <c r="E122" s="212" t="s">
        <v>17</v>
      </c>
      <c r="F122" s="211" t="s">
        <v>17</v>
      </c>
      <c r="G122" s="212" t="s">
        <v>15</v>
      </c>
      <c r="H122" s="213">
        <v>1</v>
      </c>
      <c r="I122" s="214" t="s">
        <v>13</v>
      </c>
      <c r="J122" s="215">
        <v>214</v>
      </c>
      <c r="K122" s="215"/>
      <c r="L122" s="215"/>
      <c r="M122" s="215">
        <v>214</v>
      </c>
      <c r="N122" s="215"/>
    </row>
    <row r="123" spans="2:14">
      <c r="B123" s="204" t="s">
        <v>7</v>
      </c>
      <c r="C123" s="204" t="s">
        <v>80</v>
      </c>
      <c r="D123" s="205" t="s">
        <v>102</v>
      </c>
      <c r="E123" s="205" t="s">
        <v>103</v>
      </c>
      <c r="F123" s="205" t="s">
        <v>11</v>
      </c>
      <c r="G123" s="206" t="s">
        <v>15</v>
      </c>
      <c r="H123" s="207">
        <v>0.42499999999999999</v>
      </c>
      <c r="I123" s="208" t="s">
        <v>21</v>
      </c>
      <c r="J123" s="209">
        <v>23.800000000000004</v>
      </c>
      <c r="K123" s="209"/>
      <c r="L123" s="209"/>
      <c r="M123" s="209">
        <v>10.116</v>
      </c>
      <c r="N123" s="209"/>
    </row>
    <row r="124" spans="2:14">
      <c r="B124" s="210" t="s">
        <v>7</v>
      </c>
      <c r="C124" s="210" t="s">
        <v>80</v>
      </c>
      <c r="D124" s="211" t="s">
        <v>102</v>
      </c>
      <c r="E124" s="212" t="s">
        <v>103</v>
      </c>
      <c r="F124" s="211" t="s">
        <v>11</v>
      </c>
      <c r="G124" s="212" t="s">
        <v>12</v>
      </c>
      <c r="H124" s="213">
        <v>0.42499999999999999</v>
      </c>
      <c r="I124" s="214" t="s">
        <v>21</v>
      </c>
      <c r="J124" s="215">
        <v>9.4</v>
      </c>
      <c r="K124" s="215"/>
      <c r="L124" s="215"/>
      <c r="M124" s="215">
        <v>3.9950000000000001</v>
      </c>
      <c r="N124" s="215"/>
    </row>
    <row r="125" spans="2:14">
      <c r="B125" s="204" t="s">
        <v>7</v>
      </c>
      <c r="C125" s="204" t="s">
        <v>80</v>
      </c>
      <c r="D125" s="205" t="s">
        <v>102</v>
      </c>
      <c r="E125" s="205" t="s">
        <v>19</v>
      </c>
      <c r="F125" s="205" t="s">
        <v>19</v>
      </c>
      <c r="G125" s="206" t="s">
        <v>15</v>
      </c>
      <c r="H125" s="207">
        <v>0.42499999999999999</v>
      </c>
      <c r="I125" s="208" t="s">
        <v>21</v>
      </c>
      <c r="J125" s="209">
        <v>18.600000000000001</v>
      </c>
      <c r="K125" s="209"/>
      <c r="L125" s="209"/>
      <c r="M125" s="209">
        <v>7.9059999999999997</v>
      </c>
      <c r="N125" s="209"/>
    </row>
    <row r="126" spans="2:14">
      <c r="B126" s="210" t="s">
        <v>7</v>
      </c>
      <c r="C126" s="210" t="s">
        <v>80</v>
      </c>
      <c r="D126" s="211" t="s">
        <v>104</v>
      </c>
      <c r="E126" s="212" t="s">
        <v>105</v>
      </c>
      <c r="F126" s="211" t="s">
        <v>17</v>
      </c>
      <c r="G126" s="212" t="s">
        <v>12</v>
      </c>
      <c r="H126" s="213">
        <v>1</v>
      </c>
      <c r="I126" s="214" t="s">
        <v>13</v>
      </c>
      <c r="J126" s="215"/>
      <c r="K126" s="215">
        <v>48</v>
      </c>
      <c r="L126" s="215"/>
      <c r="M126" s="215"/>
      <c r="N126" s="215">
        <v>48</v>
      </c>
    </row>
    <row r="127" spans="2:14">
      <c r="B127" s="204" t="s">
        <v>106</v>
      </c>
      <c r="C127" s="204" t="s">
        <v>107</v>
      </c>
      <c r="D127" s="205" t="s">
        <v>108</v>
      </c>
      <c r="E127" s="205" t="s">
        <v>109</v>
      </c>
      <c r="F127" s="205" t="s">
        <v>11</v>
      </c>
      <c r="G127" s="206" t="s">
        <v>15</v>
      </c>
      <c r="H127" s="207">
        <v>0.4007</v>
      </c>
      <c r="I127" s="208" t="s">
        <v>18</v>
      </c>
      <c r="J127" s="209">
        <v>815.25</v>
      </c>
      <c r="K127" s="209">
        <v>271.75</v>
      </c>
      <c r="L127" s="209"/>
      <c r="M127" s="209">
        <v>326.67</v>
      </c>
      <c r="N127" s="209">
        <v>108.89</v>
      </c>
    </row>
    <row r="128" spans="2:14">
      <c r="B128" s="210" t="s">
        <v>106</v>
      </c>
      <c r="C128" s="210" t="s">
        <v>107</v>
      </c>
      <c r="D128" s="211" t="s">
        <v>108</v>
      </c>
      <c r="E128" s="212" t="s">
        <v>110</v>
      </c>
      <c r="F128" s="211" t="s">
        <v>11</v>
      </c>
      <c r="G128" s="212" t="s">
        <v>111</v>
      </c>
      <c r="H128" s="213">
        <v>0.501</v>
      </c>
      <c r="I128" s="214" t="s">
        <v>18</v>
      </c>
      <c r="J128" s="215"/>
      <c r="K128" s="215">
        <v>3750</v>
      </c>
      <c r="L128" s="215"/>
      <c r="M128" s="215"/>
      <c r="N128" s="215">
        <v>1878.75</v>
      </c>
    </row>
    <row r="129" spans="2:14">
      <c r="B129" s="204" t="s">
        <v>106</v>
      </c>
      <c r="C129" s="204" t="s">
        <v>107</v>
      </c>
      <c r="D129" s="205" t="s">
        <v>108</v>
      </c>
      <c r="E129" s="205" t="s">
        <v>112</v>
      </c>
      <c r="F129" s="205" t="s">
        <v>11</v>
      </c>
      <c r="G129" s="206" t="s">
        <v>15</v>
      </c>
      <c r="H129" s="207">
        <v>0.7772</v>
      </c>
      <c r="I129" s="208" t="s">
        <v>18</v>
      </c>
      <c r="J129" s="209">
        <v>1450</v>
      </c>
      <c r="K129" s="209"/>
      <c r="L129" s="209"/>
      <c r="M129" s="209">
        <v>1126.94</v>
      </c>
      <c r="N129" s="209"/>
    </row>
    <row r="130" spans="2:14">
      <c r="B130" s="210" t="s">
        <v>106</v>
      </c>
      <c r="C130" s="210" t="s">
        <v>107</v>
      </c>
      <c r="D130" s="211" t="s">
        <v>108</v>
      </c>
      <c r="E130" s="212" t="s">
        <v>113</v>
      </c>
      <c r="F130" s="211" t="s">
        <v>11</v>
      </c>
      <c r="G130" s="212" t="s">
        <v>15</v>
      </c>
      <c r="H130" s="213">
        <v>0.3543</v>
      </c>
      <c r="I130" s="214" t="s">
        <v>18</v>
      </c>
      <c r="J130" s="215">
        <v>1140</v>
      </c>
      <c r="K130" s="215"/>
      <c r="L130" s="215"/>
      <c r="M130" s="215">
        <v>403.90199999999999</v>
      </c>
      <c r="N130" s="215"/>
    </row>
    <row r="131" spans="2:14">
      <c r="B131" s="204" t="s">
        <v>106</v>
      </c>
      <c r="C131" s="204" t="s">
        <v>107</v>
      </c>
      <c r="D131" s="205" t="s">
        <v>108</v>
      </c>
      <c r="E131" s="205" t="s">
        <v>114</v>
      </c>
      <c r="F131" s="205" t="s">
        <v>11</v>
      </c>
      <c r="G131" s="206" t="s">
        <v>15</v>
      </c>
      <c r="H131" s="207">
        <v>1</v>
      </c>
      <c r="I131" s="208" t="s">
        <v>13</v>
      </c>
      <c r="J131" s="209">
        <v>1420</v>
      </c>
      <c r="K131" s="209"/>
      <c r="L131" s="209"/>
      <c r="M131" s="209">
        <v>1420</v>
      </c>
      <c r="N131" s="209"/>
    </row>
    <row r="132" spans="2:14">
      <c r="B132" s="210" t="s">
        <v>106</v>
      </c>
      <c r="C132" s="210" t="s">
        <v>107</v>
      </c>
      <c r="D132" s="211" t="s">
        <v>108</v>
      </c>
      <c r="E132" s="212" t="s">
        <v>115</v>
      </c>
      <c r="F132" s="211" t="s">
        <v>11</v>
      </c>
      <c r="G132" s="212" t="s">
        <v>15</v>
      </c>
      <c r="H132" s="213">
        <v>1</v>
      </c>
      <c r="I132" s="214" t="s">
        <v>13</v>
      </c>
      <c r="J132" s="215">
        <v>1078</v>
      </c>
      <c r="K132" s="215"/>
      <c r="L132" s="215"/>
      <c r="M132" s="215">
        <v>1078</v>
      </c>
      <c r="N132" s="215"/>
    </row>
    <row r="133" spans="2:14">
      <c r="B133" s="204" t="s">
        <v>106</v>
      </c>
      <c r="C133" s="204" t="s">
        <v>107</v>
      </c>
      <c r="D133" s="205" t="s">
        <v>108</v>
      </c>
      <c r="E133" s="205" t="s">
        <v>116</v>
      </c>
      <c r="F133" s="205" t="s">
        <v>11</v>
      </c>
      <c r="G133" s="206" t="s">
        <v>15</v>
      </c>
      <c r="H133" s="207">
        <v>1</v>
      </c>
      <c r="I133" s="208" t="s">
        <v>13</v>
      </c>
      <c r="J133" s="209">
        <v>450</v>
      </c>
      <c r="K133" s="209"/>
      <c r="L133" s="209"/>
      <c r="M133" s="209">
        <v>450</v>
      </c>
      <c r="N133" s="209"/>
    </row>
    <row r="134" spans="2:14">
      <c r="B134" s="210" t="s">
        <v>106</v>
      </c>
      <c r="C134" s="210" t="s">
        <v>107</v>
      </c>
      <c r="D134" s="211" t="s">
        <v>108</v>
      </c>
      <c r="E134" s="212" t="s">
        <v>117</v>
      </c>
      <c r="F134" s="211" t="s">
        <v>11</v>
      </c>
      <c r="G134" s="212" t="s">
        <v>15</v>
      </c>
      <c r="H134" s="213">
        <v>1</v>
      </c>
      <c r="I134" s="214" t="s">
        <v>13</v>
      </c>
      <c r="J134" s="215">
        <v>243.2</v>
      </c>
      <c r="K134" s="215"/>
      <c r="L134" s="215"/>
      <c r="M134" s="215">
        <v>243.2</v>
      </c>
      <c r="N134" s="215"/>
    </row>
    <row r="135" spans="2:14">
      <c r="B135" s="204" t="s">
        <v>106</v>
      </c>
      <c r="C135" s="204" t="s">
        <v>107</v>
      </c>
      <c r="D135" s="205" t="s">
        <v>108</v>
      </c>
      <c r="E135" s="205" t="s">
        <v>118</v>
      </c>
      <c r="F135" s="205" t="s">
        <v>11</v>
      </c>
      <c r="G135" s="206" t="s">
        <v>15</v>
      </c>
      <c r="H135" s="207">
        <v>1</v>
      </c>
      <c r="I135" s="208" t="s">
        <v>13</v>
      </c>
      <c r="J135" s="209">
        <v>226</v>
      </c>
      <c r="K135" s="209"/>
      <c r="L135" s="209"/>
      <c r="M135" s="209">
        <v>226</v>
      </c>
      <c r="N135" s="209"/>
    </row>
    <row r="136" spans="2:14">
      <c r="B136" s="210" t="s">
        <v>106</v>
      </c>
      <c r="C136" s="210" t="s">
        <v>107</v>
      </c>
      <c r="D136" s="211" t="s">
        <v>108</v>
      </c>
      <c r="E136" s="212" t="s">
        <v>119</v>
      </c>
      <c r="F136" s="211" t="s">
        <v>11</v>
      </c>
      <c r="G136" s="212" t="s">
        <v>15</v>
      </c>
      <c r="H136" s="213">
        <v>1</v>
      </c>
      <c r="I136" s="214" t="s">
        <v>13</v>
      </c>
      <c r="J136" s="215">
        <v>176.1</v>
      </c>
      <c r="K136" s="215"/>
      <c r="L136" s="215"/>
      <c r="M136" s="215">
        <v>176.1</v>
      </c>
      <c r="N136" s="215"/>
    </row>
    <row r="137" spans="2:14">
      <c r="B137" s="204" t="s">
        <v>106</v>
      </c>
      <c r="C137" s="204" t="s">
        <v>107</v>
      </c>
      <c r="D137" s="205" t="s">
        <v>108</v>
      </c>
      <c r="E137" s="205" t="s">
        <v>120</v>
      </c>
      <c r="F137" s="205" t="s">
        <v>11</v>
      </c>
      <c r="G137" s="206" t="s">
        <v>15</v>
      </c>
      <c r="H137" s="207">
        <v>1</v>
      </c>
      <c r="I137" s="208" t="s">
        <v>13</v>
      </c>
      <c r="J137" s="209">
        <v>70.11</v>
      </c>
      <c r="K137" s="209"/>
      <c r="L137" s="209"/>
      <c r="M137" s="209">
        <v>70.11</v>
      </c>
      <c r="N137" s="209"/>
    </row>
    <row r="138" spans="2:14">
      <c r="B138" s="210" t="s">
        <v>106</v>
      </c>
      <c r="C138" s="210" t="s">
        <v>107</v>
      </c>
      <c r="D138" s="211" t="s">
        <v>108</v>
      </c>
      <c r="E138" s="212" t="s">
        <v>121</v>
      </c>
      <c r="F138" s="211" t="s">
        <v>51</v>
      </c>
      <c r="G138" s="212" t="s">
        <v>15</v>
      </c>
      <c r="H138" s="213">
        <v>0.64239999999999997</v>
      </c>
      <c r="I138" s="214" t="s">
        <v>18</v>
      </c>
      <c r="J138" s="215">
        <v>30</v>
      </c>
      <c r="K138" s="215"/>
      <c r="L138" s="215"/>
      <c r="M138" s="215">
        <v>19.271999999999998</v>
      </c>
      <c r="N138" s="215"/>
    </row>
    <row r="139" spans="2:14">
      <c r="B139" s="204" t="s">
        <v>106</v>
      </c>
      <c r="C139" s="204" t="s">
        <v>107</v>
      </c>
      <c r="D139" s="205" t="s">
        <v>108</v>
      </c>
      <c r="E139" s="205" t="s">
        <v>122</v>
      </c>
      <c r="F139" s="205" t="s">
        <v>51</v>
      </c>
      <c r="G139" s="206" t="s">
        <v>15</v>
      </c>
      <c r="H139" s="207">
        <v>1</v>
      </c>
      <c r="I139" s="208" t="s">
        <v>13</v>
      </c>
      <c r="J139" s="209">
        <v>25</v>
      </c>
      <c r="K139" s="209"/>
      <c r="L139" s="209"/>
      <c r="M139" s="209">
        <v>25</v>
      </c>
      <c r="N139" s="209"/>
    </row>
    <row r="140" spans="2:14">
      <c r="B140" s="210" t="s">
        <v>106</v>
      </c>
      <c r="C140" s="210" t="s">
        <v>107</v>
      </c>
      <c r="D140" s="211" t="s">
        <v>108</v>
      </c>
      <c r="E140" s="212" t="s">
        <v>17</v>
      </c>
      <c r="F140" s="211" t="s">
        <v>17</v>
      </c>
      <c r="G140" s="212" t="s">
        <v>15</v>
      </c>
      <c r="H140" s="213">
        <v>1</v>
      </c>
      <c r="I140" s="214" t="s">
        <v>13</v>
      </c>
      <c r="J140" s="215">
        <v>43.6</v>
      </c>
      <c r="K140" s="215">
        <v>115.4</v>
      </c>
      <c r="L140" s="215"/>
      <c r="M140" s="215">
        <v>43.6</v>
      </c>
      <c r="N140" s="215">
        <v>115.4</v>
      </c>
    </row>
    <row r="141" spans="2:14">
      <c r="B141" s="204" t="s">
        <v>106</v>
      </c>
      <c r="C141" s="204" t="s">
        <v>107</v>
      </c>
      <c r="D141" s="205" t="s">
        <v>108</v>
      </c>
      <c r="E141" s="205" t="s">
        <v>123</v>
      </c>
      <c r="F141" s="205" t="s">
        <v>60</v>
      </c>
      <c r="G141" s="206" t="s">
        <v>15</v>
      </c>
      <c r="H141" s="207">
        <v>1</v>
      </c>
      <c r="I141" s="208" t="s">
        <v>13</v>
      </c>
      <c r="J141" s="209">
        <v>60</v>
      </c>
      <c r="K141" s="209"/>
      <c r="L141" s="209"/>
      <c r="M141" s="209">
        <v>60</v>
      </c>
      <c r="N141" s="209"/>
    </row>
    <row r="142" spans="2:14">
      <c r="B142" s="210" t="s">
        <v>106</v>
      </c>
      <c r="C142" s="210" t="s">
        <v>107</v>
      </c>
      <c r="D142" s="211" t="s">
        <v>108</v>
      </c>
      <c r="E142" s="212" t="s">
        <v>124</v>
      </c>
      <c r="F142" s="211" t="s">
        <v>60</v>
      </c>
      <c r="G142" s="212" t="s">
        <v>15</v>
      </c>
      <c r="H142" s="213">
        <v>1</v>
      </c>
      <c r="I142" s="214" t="s">
        <v>13</v>
      </c>
      <c r="J142" s="215">
        <v>773</v>
      </c>
      <c r="K142" s="215"/>
      <c r="L142" s="215"/>
      <c r="M142" s="215">
        <v>773</v>
      </c>
      <c r="N142" s="215"/>
    </row>
    <row r="143" spans="2:14">
      <c r="B143" s="204" t="s">
        <v>106</v>
      </c>
      <c r="C143" s="204" t="s">
        <v>107</v>
      </c>
      <c r="D143" s="205" t="s">
        <v>108</v>
      </c>
      <c r="E143" s="205" t="s">
        <v>125</v>
      </c>
      <c r="F143" s="205" t="s">
        <v>23</v>
      </c>
      <c r="G143" s="206" t="s">
        <v>15</v>
      </c>
      <c r="H143" s="207">
        <v>1</v>
      </c>
      <c r="I143" s="208" t="s">
        <v>13</v>
      </c>
      <c r="J143" s="209">
        <v>190</v>
      </c>
      <c r="K143" s="209"/>
      <c r="L143" s="209"/>
      <c r="M143" s="209">
        <v>190</v>
      </c>
      <c r="N143" s="209"/>
    </row>
    <row r="144" spans="2:14">
      <c r="B144" s="210" t="s">
        <v>106</v>
      </c>
      <c r="C144" s="210" t="s">
        <v>107</v>
      </c>
      <c r="D144" s="211" t="s">
        <v>108</v>
      </c>
      <c r="E144" s="212" t="s">
        <v>126</v>
      </c>
      <c r="F144" s="211" t="s">
        <v>56</v>
      </c>
      <c r="G144" s="212" t="s">
        <v>15</v>
      </c>
      <c r="H144" s="213">
        <v>1</v>
      </c>
      <c r="I144" s="214" t="s">
        <v>13</v>
      </c>
      <c r="J144" s="215">
        <v>60</v>
      </c>
      <c r="K144" s="215"/>
      <c r="L144" s="215"/>
      <c r="M144" s="215">
        <v>60</v>
      </c>
      <c r="N144" s="215"/>
    </row>
    <row r="145" spans="2:14">
      <c r="B145" s="204" t="s">
        <v>106</v>
      </c>
      <c r="C145" s="204" t="s">
        <v>107</v>
      </c>
      <c r="D145" s="205" t="s">
        <v>127</v>
      </c>
      <c r="E145" s="205" t="s">
        <v>128</v>
      </c>
      <c r="F145" s="205" t="s">
        <v>60</v>
      </c>
      <c r="G145" s="206" t="s">
        <v>15</v>
      </c>
      <c r="H145" s="207">
        <v>1</v>
      </c>
      <c r="I145" s="208" t="s">
        <v>13</v>
      </c>
      <c r="J145" s="209">
        <v>152.6</v>
      </c>
      <c r="K145" s="209"/>
      <c r="L145" s="209"/>
      <c r="M145" s="209">
        <v>152.6</v>
      </c>
      <c r="N145" s="209"/>
    </row>
    <row r="146" spans="2:14">
      <c r="B146" s="210" t="s">
        <v>106</v>
      </c>
      <c r="C146" s="210" t="s">
        <v>107</v>
      </c>
      <c r="D146" s="211" t="s">
        <v>127</v>
      </c>
      <c r="E146" s="212" t="s">
        <v>129</v>
      </c>
      <c r="F146" s="211" t="s">
        <v>60</v>
      </c>
      <c r="G146" s="212" t="s">
        <v>15</v>
      </c>
      <c r="H146" s="213">
        <v>0.6</v>
      </c>
      <c r="I146" s="214" t="s">
        <v>18</v>
      </c>
      <c r="J146" s="215">
        <v>153.9</v>
      </c>
      <c r="K146" s="215"/>
      <c r="L146" s="215"/>
      <c r="M146" s="215">
        <v>92.34</v>
      </c>
      <c r="N146" s="215"/>
    </row>
    <row r="147" spans="2:14">
      <c r="B147" s="204" t="s">
        <v>106</v>
      </c>
      <c r="C147" s="204" t="s">
        <v>107</v>
      </c>
      <c r="D147" s="205" t="s">
        <v>127</v>
      </c>
      <c r="E147" s="205" t="s">
        <v>130</v>
      </c>
      <c r="F147" s="205" t="s">
        <v>60</v>
      </c>
      <c r="G147" s="206" t="s">
        <v>15</v>
      </c>
      <c r="H147" s="207">
        <v>1</v>
      </c>
      <c r="I147" s="208" t="s">
        <v>13</v>
      </c>
      <c r="J147" s="209">
        <v>318.89999999999998</v>
      </c>
      <c r="K147" s="209"/>
      <c r="L147" s="209"/>
      <c r="M147" s="209">
        <v>318.89999999999998</v>
      </c>
      <c r="N147" s="209"/>
    </row>
    <row r="148" spans="2:14">
      <c r="B148" s="210" t="s">
        <v>106</v>
      </c>
      <c r="C148" s="210" t="s">
        <v>107</v>
      </c>
      <c r="D148" s="211" t="s">
        <v>127</v>
      </c>
      <c r="E148" s="212" t="s">
        <v>131</v>
      </c>
      <c r="F148" s="211" t="s">
        <v>60</v>
      </c>
      <c r="G148" s="212" t="s">
        <v>15</v>
      </c>
      <c r="H148" s="213">
        <v>1</v>
      </c>
      <c r="I148" s="214" t="s">
        <v>13</v>
      </c>
      <c r="J148" s="215">
        <v>410.89</v>
      </c>
      <c r="K148" s="215"/>
      <c r="L148" s="215"/>
      <c r="M148" s="215">
        <v>410.89</v>
      </c>
      <c r="N148" s="215"/>
    </row>
    <row r="149" spans="2:14">
      <c r="B149" s="204" t="s">
        <v>106</v>
      </c>
      <c r="C149" s="204" t="s">
        <v>107</v>
      </c>
      <c r="D149" s="205" t="s">
        <v>127</v>
      </c>
      <c r="E149" s="205" t="s">
        <v>130</v>
      </c>
      <c r="F149" s="205" t="s">
        <v>23</v>
      </c>
      <c r="G149" s="206" t="s">
        <v>15</v>
      </c>
      <c r="H149" s="207">
        <v>1</v>
      </c>
      <c r="I149" s="208" t="s">
        <v>13</v>
      </c>
      <c r="J149" s="209">
        <v>243.227</v>
      </c>
      <c r="K149" s="209"/>
      <c r="L149" s="209"/>
      <c r="M149" s="209">
        <v>243.227</v>
      </c>
      <c r="N149" s="209"/>
    </row>
    <row r="150" spans="2:14">
      <c r="B150" s="210" t="s">
        <v>106</v>
      </c>
      <c r="C150" s="210" t="s">
        <v>107</v>
      </c>
      <c r="D150" s="211" t="s">
        <v>127</v>
      </c>
      <c r="E150" s="212" t="s">
        <v>131</v>
      </c>
      <c r="F150" s="211" t="s">
        <v>23</v>
      </c>
      <c r="G150" s="212" t="s">
        <v>15</v>
      </c>
      <c r="H150" s="213">
        <v>1</v>
      </c>
      <c r="I150" s="214" t="s">
        <v>13</v>
      </c>
      <c r="J150" s="215">
        <v>393</v>
      </c>
      <c r="K150" s="215"/>
      <c r="L150" s="215"/>
      <c r="M150" s="215">
        <v>393</v>
      </c>
      <c r="N150" s="215"/>
    </row>
    <row r="151" spans="2:14">
      <c r="B151" s="204" t="s">
        <v>106</v>
      </c>
      <c r="C151" s="204" t="s">
        <v>107</v>
      </c>
      <c r="D151" s="205" t="s">
        <v>127</v>
      </c>
      <c r="E151" s="205" t="s">
        <v>132</v>
      </c>
      <c r="F151" s="205" t="s">
        <v>11</v>
      </c>
      <c r="G151" s="206" t="s">
        <v>15</v>
      </c>
      <c r="H151" s="207">
        <v>1</v>
      </c>
      <c r="I151" s="208" t="s">
        <v>13</v>
      </c>
      <c r="J151" s="209">
        <v>10.138</v>
      </c>
      <c r="K151" s="209"/>
      <c r="L151" s="209"/>
      <c r="M151" s="209">
        <v>10.138</v>
      </c>
      <c r="N151" s="209"/>
    </row>
    <row r="152" spans="2:14">
      <c r="B152" s="210" t="s">
        <v>106</v>
      </c>
      <c r="C152" s="210" t="s">
        <v>107</v>
      </c>
      <c r="D152" s="211" t="s">
        <v>127</v>
      </c>
      <c r="E152" s="212" t="s">
        <v>133</v>
      </c>
      <c r="F152" s="211" t="s">
        <v>11</v>
      </c>
      <c r="G152" s="212" t="s">
        <v>15</v>
      </c>
      <c r="H152" s="213">
        <v>1</v>
      </c>
      <c r="I152" s="214" t="s">
        <v>13</v>
      </c>
      <c r="J152" s="215"/>
      <c r="K152" s="215">
        <v>34.4</v>
      </c>
      <c r="L152" s="215"/>
      <c r="M152" s="215"/>
      <c r="N152" s="215">
        <v>34.4</v>
      </c>
    </row>
    <row r="153" spans="2:14">
      <c r="B153" s="204" t="s">
        <v>106</v>
      </c>
      <c r="C153" s="204" t="s">
        <v>107</v>
      </c>
      <c r="D153" s="205" t="s">
        <v>127</v>
      </c>
      <c r="E153" s="205" t="s">
        <v>134</v>
      </c>
      <c r="F153" s="205" t="s">
        <v>17</v>
      </c>
      <c r="G153" s="206" t="s">
        <v>15</v>
      </c>
      <c r="H153" s="207">
        <v>1</v>
      </c>
      <c r="I153" s="208" t="s">
        <v>13</v>
      </c>
      <c r="J153" s="209">
        <v>48</v>
      </c>
      <c r="K153" s="209"/>
      <c r="L153" s="209"/>
      <c r="M153" s="209">
        <v>48</v>
      </c>
      <c r="N153" s="209"/>
    </row>
    <row r="154" spans="2:14">
      <c r="B154" s="210" t="s">
        <v>106</v>
      </c>
      <c r="C154" s="210" t="s">
        <v>107</v>
      </c>
      <c r="D154" s="211" t="s">
        <v>127</v>
      </c>
      <c r="E154" s="212" t="s">
        <v>56</v>
      </c>
      <c r="F154" s="211" t="s">
        <v>56</v>
      </c>
      <c r="G154" s="212" t="s">
        <v>15</v>
      </c>
      <c r="H154" s="213">
        <v>1</v>
      </c>
      <c r="I154" s="214" t="s">
        <v>13</v>
      </c>
      <c r="J154" s="215">
        <v>342.70799999999997</v>
      </c>
      <c r="K154" s="215"/>
      <c r="L154" s="215"/>
      <c r="M154" s="215">
        <v>342.70799999999997</v>
      </c>
      <c r="N154" s="215"/>
    </row>
    <row r="155" spans="2:14">
      <c r="B155" s="204" t="s">
        <v>106</v>
      </c>
      <c r="C155" s="204" t="s">
        <v>107</v>
      </c>
      <c r="D155" s="205" t="s">
        <v>135</v>
      </c>
      <c r="E155" s="205" t="s">
        <v>136</v>
      </c>
      <c r="F155" s="205" t="s">
        <v>17</v>
      </c>
      <c r="G155" s="206" t="s">
        <v>15</v>
      </c>
      <c r="H155" s="207">
        <v>1</v>
      </c>
      <c r="I155" s="208" t="s">
        <v>13</v>
      </c>
      <c r="J155" s="209">
        <v>49.5</v>
      </c>
      <c r="K155" s="209"/>
      <c r="L155" s="209"/>
      <c r="M155" s="209">
        <v>49.5</v>
      </c>
      <c r="N155" s="209"/>
    </row>
    <row r="156" spans="2:14">
      <c r="B156" s="210" t="s">
        <v>106</v>
      </c>
      <c r="C156" s="210" t="s">
        <v>107</v>
      </c>
      <c r="D156" s="211" t="s">
        <v>137</v>
      </c>
      <c r="E156" s="212" t="s">
        <v>138</v>
      </c>
      <c r="F156" s="211" t="s">
        <v>56</v>
      </c>
      <c r="G156" s="212" t="s">
        <v>15</v>
      </c>
      <c r="H156" s="213">
        <v>1</v>
      </c>
      <c r="I156" s="214" t="s">
        <v>13</v>
      </c>
      <c r="J156" s="215">
        <v>141</v>
      </c>
      <c r="K156" s="215"/>
      <c r="L156" s="215"/>
      <c r="M156" s="215">
        <v>141</v>
      </c>
      <c r="N156" s="215"/>
    </row>
    <row r="157" spans="2:14">
      <c r="B157" s="204" t="s">
        <v>106</v>
      </c>
      <c r="C157" s="204" t="s">
        <v>107</v>
      </c>
      <c r="D157" s="205" t="s">
        <v>137</v>
      </c>
      <c r="E157" s="205" t="s">
        <v>139</v>
      </c>
      <c r="F157" s="205" t="s">
        <v>56</v>
      </c>
      <c r="G157" s="206" t="s">
        <v>15</v>
      </c>
      <c r="H157" s="207">
        <v>1</v>
      </c>
      <c r="I157" s="208" t="s">
        <v>13</v>
      </c>
      <c r="J157" s="209">
        <v>83</v>
      </c>
      <c r="K157" s="209"/>
      <c r="L157" s="209"/>
      <c r="M157" s="209">
        <v>83</v>
      </c>
      <c r="N157" s="209"/>
    </row>
    <row r="158" spans="2:14">
      <c r="B158" s="210" t="s">
        <v>106</v>
      </c>
      <c r="C158" s="210" t="s">
        <v>107</v>
      </c>
      <c r="D158" s="211" t="s">
        <v>137</v>
      </c>
      <c r="E158" s="212" t="s">
        <v>138</v>
      </c>
      <c r="F158" s="211" t="s">
        <v>60</v>
      </c>
      <c r="G158" s="212" t="s">
        <v>15</v>
      </c>
      <c r="H158" s="213">
        <v>1</v>
      </c>
      <c r="I158" s="214" t="s">
        <v>13</v>
      </c>
      <c r="J158" s="215">
        <v>108</v>
      </c>
      <c r="K158" s="215"/>
      <c r="L158" s="215"/>
      <c r="M158" s="215">
        <v>108</v>
      </c>
      <c r="N158" s="215"/>
    </row>
    <row r="159" spans="2:14">
      <c r="B159" s="204" t="s">
        <v>106</v>
      </c>
      <c r="C159" s="204" t="s">
        <v>107</v>
      </c>
      <c r="D159" s="205" t="s">
        <v>137</v>
      </c>
      <c r="E159" s="205" t="s">
        <v>140</v>
      </c>
      <c r="F159" s="205" t="s">
        <v>11</v>
      </c>
      <c r="G159" s="206" t="s">
        <v>15</v>
      </c>
      <c r="H159" s="207">
        <v>1</v>
      </c>
      <c r="I159" s="208" t="s">
        <v>13</v>
      </c>
      <c r="J159" s="209">
        <v>59</v>
      </c>
      <c r="K159" s="209">
        <v>58.6</v>
      </c>
      <c r="L159" s="209"/>
      <c r="M159" s="209">
        <v>59</v>
      </c>
      <c r="N159" s="209">
        <v>58.6</v>
      </c>
    </row>
    <row r="160" spans="2:14">
      <c r="B160" s="210" t="s">
        <v>106</v>
      </c>
      <c r="C160" s="210" t="s">
        <v>107</v>
      </c>
      <c r="D160" s="211" t="s">
        <v>141</v>
      </c>
      <c r="E160" s="212" t="s">
        <v>142</v>
      </c>
      <c r="F160" s="211" t="s">
        <v>23</v>
      </c>
      <c r="G160" s="212" t="s">
        <v>15</v>
      </c>
      <c r="H160" s="213">
        <v>1</v>
      </c>
      <c r="I160" s="214" t="s">
        <v>13</v>
      </c>
      <c r="J160" s="215">
        <v>538.29100000000005</v>
      </c>
      <c r="K160" s="215">
        <v>266</v>
      </c>
      <c r="L160" s="215"/>
      <c r="M160" s="215">
        <v>538.29100000000005</v>
      </c>
      <c r="N160" s="215">
        <v>266</v>
      </c>
    </row>
    <row r="161" spans="2:14">
      <c r="B161" s="204" t="s">
        <v>106</v>
      </c>
      <c r="C161" s="204" t="s">
        <v>107</v>
      </c>
      <c r="D161" s="205" t="s">
        <v>141</v>
      </c>
      <c r="E161" s="205" t="s">
        <v>143</v>
      </c>
      <c r="F161" s="205" t="s">
        <v>56</v>
      </c>
      <c r="G161" s="206" t="s">
        <v>15</v>
      </c>
      <c r="H161" s="207">
        <v>1</v>
      </c>
      <c r="I161" s="208" t="s">
        <v>13</v>
      </c>
      <c r="J161" s="209">
        <v>196.96300000000002</v>
      </c>
      <c r="K161" s="209">
        <v>564</v>
      </c>
      <c r="L161" s="209"/>
      <c r="M161" s="209">
        <v>196.96300000000002</v>
      </c>
      <c r="N161" s="209">
        <v>564</v>
      </c>
    </row>
    <row r="162" spans="2:14">
      <c r="B162" s="210" t="s">
        <v>106</v>
      </c>
      <c r="C162" s="210" t="s">
        <v>107</v>
      </c>
      <c r="D162" s="211" t="s">
        <v>141</v>
      </c>
      <c r="E162" s="212" t="s">
        <v>144</v>
      </c>
      <c r="F162" s="211" t="s">
        <v>60</v>
      </c>
      <c r="G162" s="212" t="s">
        <v>15</v>
      </c>
      <c r="H162" s="213">
        <v>1</v>
      </c>
      <c r="I162" s="214" t="s">
        <v>13</v>
      </c>
      <c r="J162" s="215">
        <v>124.59</v>
      </c>
      <c r="K162" s="215"/>
      <c r="L162" s="215"/>
      <c r="M162" s="215">
        <v>124.59</v>
      </c>
      <c r="N162" s="215"/>
    </row>
    <row r="163" spans="2:14">
      <c r="B163" s="204" t="s">
        <v>106</v>
      </c>
      <c r="C163" s="204" t="s">
        <v>107</v>
      </c>
      <c r="D163" s="205" t="s">
        <v>141</v>
      </c>
      <c r="E163" s="205" t="s">
        <v>145</v>
      </c>
      <c r="F163" s="205" t="s">
        <v>11</v>
      </c>
      <c r="G163" s="206" t="s">
        <v>15</v>
      </c>
      <c r="H163" s="207">
        <v>1</v>
      </c>
      <c r="I163" s="208" t="s">
        <v>13</v>
      </c>
      <c r="J163" s="209"/>
      <c r="K163" s="209">
        <v>111.8</v>
      </c>
      <c r="L163" s="209"/>
      <c r="M163" s="209"/>
      <c r="N163" s="209">
        <v>111.8</v>
      </c>
    </row>
    <row r="164" spans="2:14">
      <c r="B164" s="210" t="s">
        <v>106</v>
      </c>
      <c r="C164" s="210" t="s">
        <v>107</v>
      </c>
      <c r="D164" s="211" t="s">
        <v>141</v>
      </c>
      <c r="E164" s="212" t="s">
        <v>146</v>
      </c>
      <c r="F164" s="211" t="s">
        <v>11</v>
      </c>
      <c r="G164" s="212" t="s">
        <v>15</v>
      </c>
      <c r="H164" s="213">
        <v>1</v>
      </c>
      <c r="I164" s="214" t="s">
        <v>13</v>
      </c>
      <c r="J164" s="215">
        <v>136.572</v>
      </c>
      <c r="K164" s="215"/>
      <c r="L164" s="215"/>
      <c r="M164" s="215">
        <v>136.572</v>
      </c>
      <c r="N164" s="215"/>
    </row>
    <row r="165" spans="2:14">
      <c r="B165" s="204" t="s">
        <v>106</v>
      </c>
      <c r="C165" s="204" t="s">
        <v>147</v>
      </c>
      <c r="D165" s="205" t="s">
        <v>148</v>
      </c>
      <c r="E165" s="205" t="s">
        <v>149</v>
      </c>
      <c r="F165" s="205" t="s">
        <v>23</v>
      </c>
      <c r="G165" s="206" t="s">
        <v>15</v>
      </c>
      <c r="H165" s="207">
        <v>1</v>
      </c>
      <c r="I165" s="208" t="s">
        <v>13</v>
      </c>
      <c r="J165" s="209">
        <v>112</v>
      </c>
      <c r="K165" s="209"/>
      <c r="L165" s="209"/>
      <c r="M165" s="209">
        <v>112</v>
      </c>
      <c r="N165" s="209"/>
    </row>
    <row r="166" spans="2:14">
      <c r="B166" s="210" t="s">
        <v>106</v>
      </c>
      <c r="C166" s="210" t="s">
        <v>147</v>
      </c>
      <c r="D166" s="211" t="s">
        <v>148</v>
      </c>
      <c r="E166" s="212" t="s">
        <v>17</v>
      </c>
      <c r="F166" s="211" t="s">
        <v>17</v>
      </c>
      <c r="G166" s="212" t="s">
        <v>15</v>
      </c>
      <c r="H166" s="213">
        <v>1</v>
      </c>
      <c r="I166" s="214" t="s">
        <v>13</v>
      </c>
      <c r="J166" s="215">
        <v>361.8</v>
      </c>
      <c r="K166" s="215">
        <v>297</v>
      </c>
      <c r="L166" s="215"/>
      <c r="M166" s="215">
        <v>361.8</v>
      </c>
      <c r="N166" s="215">
        <v>297</v>
      </c>
    </row>
    <row r="167" spans="2:14">
      <c r="B167" s="204" t="s">
        <v>106</v>
      </c>
      <c r="C167" s="204" t="s">
        <v>147</v>
      </c>
      <c r="D167" s="205" t="s">
        <v>148</v>
      </c>
      <c r="E167" s="205" t="s">
        <v>150</v>
      </c>
      <c r="F167" s="205" t="s">
        <v>19</v>
      </c>
      <c r="G167" s="206" t="s">
        <v>15</v>
      </c>
      <c r="H167" s="207">
        <v>1</v>
      </c>
      <c r="I167" s="208" t="s">
        <v>13</v>
      </c>
      <c r="J167" s="209"/>
      <c r="K167" s="209">
        <v>10</v>
      </c>
      <c r="L167" s="209"/>
      <c r="M167" s="209"/>
      <c r="N167" s="209">
        <v>10</v>
      </c>
    </row>
    <row r="168" spans="2:14">
      <c r="B168" s="210" t="s">
        <v>106</v>
      </c>
      <c r="C168" s="210" t="s">
        <v>147</v>
      </c>
      <c r="D168" s="211" t="s">
        <v>151</v>
      </c>
      <c r="E168" s="212" t="s">
        <v>152</v>
      </c>
      <c r="F168" s="211" t="s">
        <v>23</v>
      </c>
      <c r="G168" s="212" t="s">
        <v>15</v>
      </c>
      <c r="H168" s="213">
        <v>1</v>
      </c>
      <c r="I168" s="214" t="s">
        <v>13</v>
      </c>
      <c r="J168" s="215">
        <v>245</v>
      </c>
      <c r="K168" s="215"/>
      <c r="L168" s="215"/>
      <c r="M168" s="215">
        <v>245</v>
      </c>
      <c r="N168" s="215"/>
    </row>
    <row r="169" spans="2:14">
      <c r="B169" s="204" t="s">
        <v>106</v>
      </c>
      <c r="C169" s="204" t="s">
        <v>147</v>
      </c>
      <c r="D169" s="205" t="s">
        <v>151</v>
      </c>
      <c r="E169" s="205" t="s">
        <v>153</v>
      </c>
      <c r="F169" s="205" t="s">
        <v>23</v>
      </c>
      <c r="G169" s="206" t="s">
        <v>15</v>
      </c>
      <c r="H169" s="207">
        <v>1</v>
      </c>
      <c r="I169" s="208" t="s">
        <v>13</v>
      </c>
      <c r="J169" s="209">
        <v>24.2</v>
      </c>
      <c r="K169" s="209"/>
      <c r="L169" s="209"/>
      <c r="M169" s="209">
        <v>24.2</v>
      </c>
      <c r="N169" s="209"/>
    </row>
    <row r="170" spans="2:14">
      <c r="B170" s="210" t="s">
        <v>106</v>
      </c>
      <c r="C170" s="210" t="s">
        <v>147</v>
      </c>
      <c r="D170" s="211" t="s">
        <v>151</v>
      </c>
      <c r="E170" s="212" t="s">
        <v>154</v>
      </c>
      <c r="F170" s="211" t="s">
        <v>23</v>
      </c>
      <c r="G170" s="212" t="s">
        <v>15</v>
      </c>
      <c r="H170" s="213">
        <v>1</v>
      </c>
      <c r="I170" s="214" t="s">
        <v>13</v>
      </c>
      <c r="J170" s="215">
        <v>9.3000000000000007</v>
      </c>
      <c r="K170" s="215"/>
      <c r="L170" s="215"/>
      <c r="M170" s="215">
        <v>9.3000000000000007</v>
      </c>
      <c r="N170" s="215"/>
    </row>
    <row r="171" spans="2:14">
      <c r="B171" s="204" t="s">
        <v>106</v>
      </c>
      <c r="C171" s="204" t="s">
        <v>147</v>
      </c>
      <c r="D171" s="205" t="s">
        <v>155</v>
      </c>
      <c r="E171" s="205" t="s">
        <v>156</v>
      </c>
      <c r="F171" s="205" t="s">
        <v>23</v>
      </c>
      <c r="G171" s="206" t="s">
        <v>15</v>
      </c>
      <c r="H171" s="207">
        <v>0.5</v>
      </c>
      <c r="I171" s="208" t="s">
        <v>18</v>
      </c>
      <c r="J171" s="209">
        <v>507</v>
      </c>
      <c r="K171" s="209"/>
      <c r="L171" s="209"/>
      <c r="M171" s="209">
        <v>253.5</v>
      </c>
      <c r="N171" s="209"/>
    </row>
    <row r="172" spans="2:14">
      <c r="B172" s="210" t="s">
        <v>106</v>
      </c>
      <c r="C172" s="210" t="s">
        <v>147</v>
      </c>
      <c r="D172" s="211" t="s">
        <v>157</v>
      </c>
      <c r="E172" s="212" t="s">
        <v>158</v>
      </c>
      <c r="F172" s="211" t="s">
        <v>23</v>
      </c>
      <c r="G172" s="212" t="s">
        <v>12</v>
      </c>
      <c r="H172" s="213">
        <v>1</v>
      </c>
      <c r="I172" s="214" t="s">
        <v>13</v>
      </c>
      <c r="J172" s="215">
        <v>1393.6</v>
      </c>
      <c r="K172" s="215"/>
      <c r="L172" s="215"/>
      <c r="M172" s="215">
        <v>1393.6</v>
      </c>
      <c r="N172" s="215"/>
    </row>
    <row r="173" spans="2:14">
      <c r="B173" s="204" t="s">
        <v>106</v>
      </c>
      <c r="C173" s="204" t="s">
        <v>147</v>
      </c>
      <c r="D173" s="205" t="s">
        <v>157</v>
      </c>
      <c r="E173" s="205" t="s">
        <v>159</v>
      </c>
      <c r="F173" s="205" t="s">
        <v>23</v>
      </c>
      <c r="G173" s="206" t="s">
        <v>12</v>
      </c>
      <c r="H173" s="207">
        <v>1</v>
      </c>
      <c r="I173" s="208" t="s">
        <v>13</v>
      </c>
      <c r="J173" s="209">
        <v>893.4</v>
      </c>
      <c r="K173" s="209"/>
      <c r="L173" s="209"/>
      <c r="M173" s="209">
        <v>893.4</v>
      </c>
      <c r="N173" s="209"/>
    </row>
    <row r="174" spans="2:14">
      <c r="B174" s="210" t="s">
        <v>106</v>
      </c>
      <c r="C174" s="210" t="s">
        <v>147</v>
      </c>
      <c r="D174" s="211" t="s">
        <v>157</v>
      </c>
      <c r="E174" s="212" t="s">
        <v>160</v>
      </c>
      <c r="F174" s="211" t="s">
        <v>23</v>
      </c>
      <c r="G174" s="212" t="s">
        <v>12</v>
      </c>
      <c r="H174" s="213">
        <v>1</v>
      </c>
      <c r="I174" s="214" t="s">
        <v>13</v>
      </c>
      <c r="J174" s="215">
        <v>746</v>
      </c>
      <c r="K174" s="215"/>
      <c r="L174" s="215"/>
      <c r="M174" s="215">
        <v>746</v>
      </c>
      <c r="N174" s="215"/>
    </row>
    <row r="175" spans="2:14">
      <c r="B175" s="204" t="s">
        <v>106</v>
      </c>
      <c r="C175" s="204" t="s">
        <v>147</v>
      </c>
      <c r="D175" s="205" t="s">
        <v>157</v>
      </c>
      <c r="E175" s="205" t="s">
        <v>161</v>
      </c>
      <c r="F175" s="205" t="s">
        <v>23</v>
      </c>
      <c r="G175" s="206" t="s">
        <v>12</v>
      </c>
      <c r="H175" s="207">
        <v>1</v>
      </c>
      <c r="I175" s="208" t="s">
        <v>13</v>
      </c>
      <c r="J175" s="209">
        <v>746</v>
      </c>
      <c r="K175" s="209"/>
      <c r="L175" s="209"/>
      <c r="M175" s="209">
        <v>746</v>
      </c>
      <c r="N175" s="209"/>
    </row>
    <row r="176" spans="2:14">
      <c r="B176" s="210" t="s">
        <v>106</v>
      </c>
      <c r="C176" s="210" t="s">
        <v>147</v>
      </c>
      <c r="D176" s="211" t="s">
        <v>157</v>
      </c>
      <c r="E176" s="212" t="s">
        <v>162</v>
      </c>
      <c r="F176" s="211" t="s">
        <v>23</v>
      </c>
      <c r="G176" s="212" t="s">
        <v>12</v>
      </c>
      <c r="H176" s="213">
        <v>1</v>
      </c>
      <c r="I176" s="214" t="s">
        <v>13</v>
      </c>
      <c r="J176" s="215">
        <v>620</v>
      </c>
      <c r="K176" s="215"/>
      <c r="L176" s="215"/>
      <c r="M176" s="215">
        <v>620</v>
      </c>
      <c r="N176" s="215"/>
    </row>
    <row r="177" spans="2:14">
      <c r="B177" s="204" t="s">
        <v>106</v>
      </c>
      <c r="C177" s="204" t="s">
        <v>147</v>
      </c>
      <c r="D177" s="205" t="s">
        <v>157</v>
      </c>
      <c r="E177" s="205" t="s">
        <v>163</v>
      </c>
      <c r="F177" s="205" t="s">
        <v>23</v>
      </c>
      <c r="G177" s="206" t="s">
        <v>12</v>
      </c>
      <c r="H177" s="207">
        <v>1</v>
      </c>
      <c r="I177" s="208" t="s">
        <v>13</v>
      </c>
      <c r="J177" s="209">
        <v>609</v>
      </c>
      <c r="K177" s="209"/>
      <c r="L177" s="209"/>
      <c r="M177" s="209">
        <v>609</v>
      </c>
      <c r="N177" s="209"/>
    </row>
    <row r="178" spans="2:14">
      <c r="B178" s="210" t="s">
        <v>106</v>
      </c>
      <c r="C178" s="210" t="s">
        <v>147</v>
      </c>
      <c r="D178" s="211" t="s">
        <v>157</v>
      </c>
      <c r="E178" s="212" t="s">
        <v>164</v>
      </c>
      <c r="F178" s="211" t="s">
        <v>23</v>
      </c>
      <c r="G178" s="212" t="s">
        <v>15</v>
      </c>
      <c r="H178" s="213">
        <v>0.27750000000000002</v>
      </c>
      <c r="I178" s="214" t="s">
        <v>21</v>
      </c>
      <c r="J178" s="215">
        <v>575</v>
      </c>
      <c r="K178" s="215"/>
      <c r="L178" s="215"/>
      <c r="M178" s="215">
        <v>159.56299999999999</v>
      </c>
      <c r="N178" s="215"/>
    </row>
    <row r="179" spans="2:14">
      <c r="B179" s="204" t="s">
        <v>106</v>
      </c>
      <c r="C179" s="204" t="s">
        <v>147</v>
      </c>
      <c r="D179" s="205" t="s">
        <v>157</v>
      </c>
      <c r="E179" s="205" t="s">
        <v>165</v>
      </c>
      <c r="F179" s="205" t="s">
        <v>23</v>
      </c>
      <c r="G179" s="206" t="s">
        <v>15</v>
      </c>
      <c r="H179" s="207">
        <v>1</v>
      </c>
      <c r="I179" s="208" t="s">
        <v>13</v>
      </c>
      <c r="J179" s="209">
        <v>575</v>
      </c>
      <c r="K179" s="209"/>
      <c r="L179" s="209"/>
      <c r="M179" s="209">
        <v>575</v>
      </c>
      <c r="N179" s="209"/>
    </row>
    <row r="180" spans="2:14">
      <c r="B180" s="210" t="s">
        <v>106</v>
      </c>
      <c r="C180" s="210" t="s">
        <v>147</v>
      </c>
      <c r="D180" s="211" t="s">
        <v>157</v>
      </c>
      <c r="E180" s="212" t="s">
        <v>166</v>
      </c>
      <c r="F180" s="211" t="s">
        <v>23</v>
      </c>
      <c r="G180" s="212" t="s">
        <v>15</v>
      </c>
      <c r="H180" s="213">
        <v>1</v>
      </c>
      <c r="I180" s="214" t="s">
        <v>13</v>
      </c>
      <c r="J180" s="215">
        <v>527</v>
      </c>
      <c r="K180" s="215"/>
      <c r="L180" s="215"/>
      <c r="M180" s="215">
        <v>527</v>
      </c>
      <c r="N180" s="215"/>
    </row>
    <row r="181" spans="2:14">
      <c r="B181" s="204" t="s">
        <v>106</v>
      </c>
      <c r="C181" s="204" t="s">
        <v>147</v>
      </c>
      <c r="D181" s="205" t="s">
        <v>157</v>
      </c>
      <c r="E181" s="205" t="s">
        <v>167</v>
      </c>
      <c r="F181" s="205" t="s">
        <v>23</v>
      </c>
      <c r="G181" s="206" t="s">
        <v>12</v>
      </c>
      <c r="H181" s="207">
        <v>1</v>
      </c>
      <c r="I181" s="208" t="s">
        <v>13</v>
      </c>
      <c r="J181" s="209">
        <v>478</v>
      </c>
      <c r="K181" s="209"/>
      <c r="L181" s="209"/>
      <c r="M181" s="209">
        <v>478</v>
      </c>
      <c r="N181" s="209"/>
    </row>
    <row r="182" spans="2:14">
      <c r="B182" s="210" t="s">
        <v>106</v>
      </c>
      <c r="C182" s="210" t="s">
        <v>147</v>
      </c>
      <c r="D182" s="211" t="s">
        <v>157</v>
      </c>
      <c r="E182" s="212" t="s">
        <v>168</v>
      </c>
      <c r="F182" s="211" t="s">
        <v>23</v>
      </c>
      <c r="G182" s="212" t="s">
        <v>15</v>
      </c>
      <c r="H182" s="213">
        <v>0.5</v>
      </c>
      <c r="I182" s="214" t="s">
        <v>18</v>
      </c>
      <c r="J182" s="215">
        <v>393</v>
      </c>
      <c r="K182" s="215"/>
      <c r="L182" s="215"/>
      <c r="M182" s="215">
        <v>196.5</v>
      </c>
      <c r="N182" s="215"/>
    </row>
    <row r="183" spans="2:14">
      <c r="B183" s="204" t="s">
        <v>106</v>
      </c>
      <c r="C183" s="204" t="s">
        <v>147</v>
      </c>
      <c r="D183" s="205" t="s">
        <v>157</v>
      </c>
      <c r="E183" s="205" t="s">
        <v>169</v>
      </c>
      <c r="F183" s="205" t="s">
        <v>23</v>
      </c>
      <c r="G183" s="206" t="s">
        <v>15</v>
      </c>
      <c r="H183" s="207">
        <v>1</v>
      </c>
      <c r="I183" s="208" t="s">
        <v>13</v>
      </c>
      <c r="J183" s="209">
        <v>365</v>
      </c>
      <c r="K183" s="209"/>
      <c r="L183" s="209"/>
      <c r="M183" s="209">
        <v>365</v>
      </c>
      <c r="N183" s="209"/>
    </row>
    <row r="184" spans="2:14">
      <c r="B184" s="210" t="s">
        <v>106</v>
      </c>
      <c r="C184" s="210" t="s">
        <v>147</v>
      </c>
      <c r="D184" s="211" t="s">
        <v>157</v>
      </c>
      <c r="E184" s="212" t="s">
        <v>170</v>
      </c>
      <c r="F184" s="211" t="s">
        <v>23</v>
      </c>
      <c r="G184" s="212" t="s">
        <v>12</v>
      </c>
      <c r="H184" s="213">
        <v>1</v>
      </c>
      <c r="I184" s="214" t="s">
        <v>13</v>
      </c>
      <c r="J184" s="215">
        <v>343</v>
      </c>
      <c r="K184" s="215"/>
      <c r="L184" s="215"/>
      <c r="M184" s="215">
        <v>343</v>
      </c>
      <c r="N184" s="215"/>
    </row>
    <row r="185" spans="2:14">
      <c r="B185" s="204" t="s">
        <v>106</v>
      </c>
      <c r="C185" s="204" t="s">
        <v>147</v>
      </c>
      <c r="D185" s="205" t="s">
        <v>157</v>
      </c>
      <c r="E185" s="205" t="s">
        <v>171</v>
      </c>
      <c r="F185" s="205" t="s">
        <v>23</v>
      </c>
      <c r="G185" s="206" t="s">
        <v>12</v>
      </c>
      <c r="H185" s="207">
        <v>1</v>
      </c>
      <c r="I185" s="208" t="s">
        <v>13</v>
      </c>
      <c r="J185" s="209">
        <v>304</v>
      </c>
      <c r="K185" s="209"/>
      <c r="L185" s="209"/>
      <c r="M185" s="209">
        <v>304</v>
      </c>
      <c r="N185" s="209"/>
    </row>
    <row r="186" spans="2:14">
      <c r="B186" s="210" t="s">
        <v>106</v>
      </c>
      <c r="C186" s="210" t="s">
        <v>147</v>
      </c>
      <c r="D186" s="211" t="s">
        <v>157</v>
      </c>
      <c r="E186" s="212" t="s">
        <v>172</v>
      </c>
      <c r="F186" s="211" t="s">
        <v>23</v>
      </c>
      <c r="G186" s="212" t="s">
        <v>15</v>
      </c>
      <c r="H186" s="213">
        <v>0.5</v>
      </c>
      <c r="I186" s="214" t="s">
        <v>18</v>
      </c>
      <c r="J186" s="215">
        <v>303.5</v>
      </c>
      <c r="K186" s="215"/>
      <c r="L186" s="215"/>
      <c r="M186" s="215">
        <v>151.75</v>
      </c>
      <c r="N186" s="215"/>
    </row>
    <row r="187" spans="2:14">
      <c r="B187" s="204" t="s">
        <v>106</v>
      </c>
      <c r="C187" s="204" t="s">
        <v>147</v>
      </c>
      <c r="D187" s="205" t="s">
        <v>157</v>
      </c>
      <c r="E187" s="205" t="s">
        <v>173</v>
      </c>
      <c r="F187" s="205" t="s">
        <v>23</v>
      </c>
      <c r="G187" s="206" t="s">
        <v>12</v>
      </c>
      <c r="H187" s="207">
        <v>1</v>
      </c>
      <c r="I187" s="208" t="s">
        <v>13</v>
      </c>
      <c r="J187" s="209">
        <v>303</v>
      </c>
      <c r="K187" s="209"/>
      <c r="L187" s="209"/>
      <c r="M187" s="209">
        <v>303</v>
      </c>
      <c r="N187" s="209"/>
    </row>
    <row r="188" spans="2:14">
      <c r="B188" s="210" t="s">
        <v>106</v>
      </c>
      <c r="C188" s="210" t="s">
        <v>147</v>
      </c>
      <c r="D188" s="211" t="s">
        <v>157</v>
      </c>
      <c r="E188" s="212" t="s">
        <v>174</v>
      </c>
      <c r="F188" s="211" t="s">
        <v>23</v>
      </c>
      <c r="G188" s="212" t="s">
        <v>15</v>
      </c>
      <c r="H188" s="213">
        <v>0.5</v>
      </c>
      <c r="I188" s="214" t="s">
        <v>18</v>
      </c>
      <c r="J188" s="215">
        <v>287</v>
      </c>
      <c r="K188" s="215"/>
      <c r="L188" s="215"/>
      <c r="M188" s="215">
        <v>143.5</v>
      </c>
      <c r="N188" s="215"/>
    </row>
    <row r="189" spans="2:14">
      <c r="B189" s="204" t="s">
        <v>106</v>
      </c>
      <c r="C189" s="204" t="s">
        <v>147</v>
      </c>
      <c r="D189" s="205" t="s">
        <v>157</v>
      </c>
      <c r="E189" s="205" t="s">
        <v>175</v>
      </c>
      <c r="F189" s="205" t="s">
        <v>23</v>
      </c>
      <c r="G189" s="206" t="s">
        <v>12</v>
      </c>
      <c r="H189" s="207">
        <v>1</v>
      </c>
      <c r="I189" s="208" t="s">
        <v>13</v>
      </c>
      <c r="J189" s="209">
        <v>158</v>
      </c>
      <c r="K189" s="209"/>
      <c r="L189" s="209"/>
      <c r="M189" s="209">
        <v>158</v>
      </c>
      <c r="N189" s="209"/>
    </row>
    <row r="190" spans="2:14">
      <c r="B190" s="210" t="s">
        <v>106</v>
      </c>
      <c r="C190" s="210" t="s">
        <v>147</v>
      </c>
      <c r="D190" s="211" t="s">
        <v>157</v>
      </c>
      <c r="E190" s="212" t="s">
        <v>176</v>
      </c>
      <c r="F190" s="211" t="s">
        <v>23</v>
      </c>
      <c r="G190" s="212" t="s">
        <v>15</v>
      </c>
      <c r="H190" s="213">
        <v>0.30559999999999998</v>
      </c>
      <c r="I190" s="214" t="s">
        <v>18</v>
      </c>
      <c r="J190" s="215">
        <v>157</v>
      </c>
      <c r="K190" s="215"/>
      <c r="L190" s="215"/>
      <c r="M190" s="215">
        <v>47.978999999999999</v>
      </c>
      <c r="N190" s="215"/>
    </row>
    <row r="191" spans="2:14">
      <c r="B191" s="204" t="s">
        <v>106</v>
      </c>
      <c r="C191" s="204" t="s">
        <v>147</v>
      </c>
      <c r="D191" s="205" t="s">
        <v>157</v>
      </c>
      <c r="E191" s="205" t="s">
        <v>177</v>
      </c>
      <c r="F191" s="205" t="s">
        <v>23</v>
      </c>
      <c r="G191" s="206" t="s">
        <v>12</v>
      </c>
      <c r="H191" s="207">
        <v>1</v>
      </c>
      <c r="I191" s="208" t="s">
        <v>13</v>
      </c>
      <c r="J191" s="209">
        <v>162.69999999999999</v>
      </c>
      <c r="K191" s="209"/>
      <c r="L191" s="209"/>
      <c r="M191" s="209">
        <v>162.69999999999999</v>
      </c>
      <c r="N191" s="209"/>
    </row>
    <row r="192" spans="2:14">
      <c r="B192" s="210" t="s">
        <v>106</v>
      </c>
      <c r="C192" s="210" t="s">
        <v>147</v>
      </c>
      <c r="D192" s="211" t="s">
        <v>157</v>
      </c>
      <c r="E192" s="212" t="s">
        <v>177</v>
      </c>
      <c r="F192" s="211" t="s">
        <v>23</v>
      </c>
      <c r="G192" s="212" t="s">
        <v>15</v>
      </c>
      <c r="H192" s="213">
        <v>1</v>
      </c>
      <c r="I192" s="214" t="s">
        <v>13</v>
      </c>
      <c r="J192" s="215">
        <v>89.4</v>
      </c>
      <c r="K192" s="215"/>
      <c r="L192" s="215"/>
      <c r="M192" s="215">
        <v>89.4</v>
      </c>
      <c r="N192" s="215"/>
    </row>
    <row r="193" spans="2:14">
      <c r="B193" s="204" t="s">
        <v>106</v>
      </c>
      <c r="C193" s="204" t="s">
        <v>147</v>
      </c>
      <c r="D193" s="205" t="s">
        <v>157</v>
      </c>
      <c r="E193" s="205" t="s">
        <v>178</v>
      </c>
      <c r="F193" s="205" t="s">
        <v>23</v>
      </c>
      <c r="G193" s="206" t="s">
        <v>15</v>
      </c>
      <c r="H193" s="207">
        <v>0.51</v>
      </c>
      <c r="I193" s="208" t="s">
        <v>18</v>
      </c>
      <c r="J193" s="209">
        <v>45.800000000000004</v>
      </c>
      <c r="K193" s="209"/>
      <c r="L193" s="209"/>
      <c r="M193" s="209">
        <v>23.314</v>
      </c>
      <c r="N193" s="209"/>
    </row>
    <row r="194" spans="2:14">
      <c r="B194" s="210" t="s">
        <v>106</v>
      </c>
      <c r="C194" s="210" t="s">
        <v>147</v>
      </c>
      <c r="D194" s="211" t="s">
        <v>157</v>
      </c>
      <c r="E194" s="212" t="s">
        <v>179</v>
      </c>
      <c r="F194" s="211" t="s">
        <v>23</v>
      </c>
      <c r="G194" s="212" t="s">
        <v>15</v>
      </c>
      <c r="H194" s="213">
        <v>0.39200000000000002</v>
      </c>
      <c r="I194" s="214" t="s">
        <v>21</v>
      </c>
      <c r="J194" s="215">
        <v>1.8</v>
      </c>
      <c r="K194" s="215"/>
      <c r="L194" s="215"/>
      <c r="M194" s="215">
        <v>0.70599999999999996</v>
      </c>
      <c r="N194" s="215"/>
    </row>
    <row r="195" spans="2:14">
      <c r="B195" s="204" t="s">
        <v>106</v>
      </c>
      <c r="C195" s="204" t="s">
        <v>147</v>
      </c>
      <c r="D195" s="205" t="s">
        <v>157</v>
      </c>
      <c r="E195" s="205" t="s">
        <v>180</v>
      </c>
      <c r="F195" s="205" t="s">
        <v>60</v>
      </c>
      <c r="G195" s="206" t="s">
        <v>12</v>
      </c>
      <c r="H195" s="207">
        <v>1</v>
      </c>
      <c r="I195" s="208" t="s">
        <v>13</v>
      </c>
      <c r="J195" s="209">
        <v>635</v>
      </c>
      <c r="K195" s="209"/>
      <c r="L195" s="209"/>
      <c r="M195" s="209">
        <v>635</v>
      </c>
      <c r="N195" s="209"/>
    </row>
    <row r="196" spans="2:14">
      <c r="B196" s="210" t="s">
        <v>106</v>
      </c>
      <c r="C196" s="210" t="s">
        <v>147</v>
      </c>
      <c r="D196" s="211" t="s">
        <v>157</v>
      </c>
      <c r="E196" s="212" t="s">
        <v>181</v>
      </c>
      <c r="F196" s="211" t="s">
        <v>60</v>
      </c>
      <c r="G196" s="212" t="s">
        <v>12</v>
      </c>
      <c r="H196" s="213">
        <v>1</v>
      </c>
      <c r="I196" s="214" t="s">
        <v>13</v>
      </c>
      <c r="J196" s="215">
        <v>145.5</v>
      </c>
      <c r="K196" s="215"/>
      <c r="L196" s="215"/>
      <c r="M196" s="215">
        <v>145.5</v>
      </c>
      <c r="N196" s="215"/>
    </row>
    <row r="197" spans="2:14">
      <c r="B197" s="204" t="s">
        <v>106</v>
      </c>
      <c r="C197" s="204" t="s">
        <v>147</v>
      </c>
      <c r="D197" s="205" t="s">
        <v>157</v>
      </c>
      <c r="E197" s="205" t="s">
        <v>182</v>
      </c>
      <c r="F197" s="205" t="s">
        <v>60</v>
      </c>
      <c r="G197" s="206" t="s">
        <v>15</v>
      </c>
      <c r="H197" s="207">
        <v>1</v>
      </c>
      <c r="I197" s="208" t="s">
        <v>13</v>
      </c>
      <c r="J197" s="209">
        <v>440</v>
      </c>
      <c r="K197" s="209"/>
      <c r="L197" s="209"/>
      <c r="M197" s="209">
        <v>440</v>
      </c>
      <c r="N197" s="209"/>
    </row>
    <row r="198" spans="2:14">
      <c r="B198" s="210" t="s">
        <v>106</v>
      </c>
      <c r="C198" s="210" t="s">
        <v>147</v>
      </c>
      <c r="D198" s="211" t="s">
        <v>157</v>
      </c>
      <c r="E198" s="212" t="s">
        <v>183</v>
      </c>
      <c r="F198" s="211" t="s">
        <v>60</v>
      </c>
      <c r="G198" s="212" t="s">
        <v>15</v>
      </c>
      <c r="H198" s="213">
        <v>1</v>
      </c>
      <c r="I198" s="214" t="s">
        <v>13</v>
      </c>
      <c r="J198" s="215">
        <v>40.4</v>
      </c>
      <c r="K198" s="215"/>
      <c r="L198" s="215"/>
      <c r="M198" s="215">
        <v>40.4</v>
      </c>
      <c r="N198" s="215"/>
    </row>
    <row r="199" spans="2:14">
      <c r="B199" s="204" t="s">
        <v>106</v>
      </c>
      <c r="C199" s="204" t="s">
        <v>147</v>
      </c>
      <c r="D199" s="205" t="s">
        <v>157</v>
      </c>
      <c r="E199" s="205" t="s">
        <v>184</v>
      </c>
      <c r="F199" s="205" t="s">
        <v>60</v>
      </c>
      <c r="G199" s="206" t="s">
        <v>12</v>
      </c>
      <c r="H199" s="207">
        <v>1</v>
      </c>
      <c r="I199" s="208" t="s">
        <v>13</v>
      </c>
      <c r="J199" s="209">
        <v>51</v>
      </c>
      <c r="K199" s="209"/>
      <c r="L199" s="209"/>
      <c r="M199" s="209">
        <v>51</v>
      </c>
      <c r="N199" s="209"/>
    </row>
    <row r="200" spans="2:14">
      <c r="B200" s="210" t="s">
        <v>106</v>
      </c>
      <c r="C200" s="210" t="s">
        <v>147</v>
      </c>
      <c r="D200" s="211" t="s">
        <v>157</v>
      </c>
      <c r="E200" s="212" t="s">
        <v>185</v>
      </c>
      <c r="F200" s="211" t="s">
        <v>60</v>
      </c>
      <c r="G200" s="212" t="s">
        <v>15</v>
      </c>
      <c r="H200" s="213">
        <v>1</v>
      </c>
      <c r="I200" s="214" t="s">
        <v>13</v>
      </c>
      <c r="J200" s="215">
        <v>65</v>
      </c>
      <c r="K200" s="215"/>
      <c r="L200" s="215"/>
      <c r="M200" s="215">
        <v>65</v>
      </c>
      <c r="N200" s="215"/>
    </row>
    <row r="201" spans="2:14">
      <c r="B201" s="204" t="s">
        <v>106</v>
      </c>
      <c r="C201" s="204" t="s">
        <v>147</v>
      </c>
      <c r="D201" s="205" t="s">
        <v>157</v>
      </c>
      <c r="E201" s="205" t="s">
        <v>186</v>
      </c>
      <c r="F201" s="205" t="s">
        <v>60</v>
      </c>
      <c r="G201" s="206" t="s">
        <v>15</v>
      </c>
      <c r="H201" s="207">
        <v>0.51</v>
      </c>
      <c r="I201" s="208" t="s">
        <v>18</v>
      </c>
      <c r="J201" s="209">
        <v>20</v>
      </c>
      <c r="K201" s="209"/>
      <c r="L201" s="209"/>
      <c r="M201" s="209">
        <v>10.199999999999999</v>
      </c>
      <c r="N201" s="209"/>
    </row>
    <row r="202" spans="2:14">
      <c r="B202" s="210" t="s">
        <v>106</v>
      </c>
      <c r="C202" s="210" t="s">
        <v>147</v>
      </c>
      <c r="D202" s="211" t="s">
        <v>157</v>
      </c>
      <c r="E202" s="212" t="s">
        <v>187</v>
      </c>
      <c r="F202" s="211" t="s">
        <v>11</v>
      </c>
      <c r="G202" s="212" t="s">
        <v>12</v>
      </c>
      <c r="H202" s="213">
        <v>1</v>
      </c>
      <c r="I202" s="214" t="s">
        <v>13</v>
      </c>
      <c r="J202" s="215">
        <v>1124</v>
      </c>
      <c r="K202" s="215">
        <v>44</v>
      </c>
      <c r="L202" s="215"/>
      <c r="M202" s="215">
        <v>1124</v>
      </c>
      <c r="N202" s="215">
        <v>44</v>
      </c>
    </row>
    <row r="203" spans="2:14">
      <c r="B203" s="204" t="s">
        <v>106</v>
      </c>
      <c r="C203" s="204" t="s">
        <v>147</v>
      </c>
      <c r="D203" s="205" t="s">
        <v>157</v>
      </c>
      <c r="E203" s="205" t="s">
        <v>188</v>
      </c>
      <c r="F203" s="205" t="s">
        <v>11</v>
      </c>
      <c r="G203" s="206" t="s">
        <v>12</v>
      </c>
      <c r="H203" s="207">
        <v>1</v>
      </c>
      <c r="I203" s="208" t="s">
        <v>13</v>
      </c>
      <c r="J203" s="209">
        <v>61.8</v>
      </c>
      <c r="K203" s="209"/>
      <c r="L203" s="209"/>
      <c r="M203" s="209">
        <v>61.8</v>
      </c>
      <c r="N203" s="209"/>
    </row>
    <row r="204" spans="2:14">
      <c r="B204" s="210" t="s">
        <v>106</v>
      </c>
      <c r="C204" s="210" t="s">
        <v>147</v>
      </c>
      <c r="D204" s="211" t="s">
        <v>157</v>
      </c>
      <c r="E204" s="212" t="s">
        <v>189</v>
      </c>
      <c r="F204" s="211" t="s">
        <v>11</v>
      </c>
      <c r="G204" s="212" t="s">
        <v>12</v>
      </c>
      <c r="H204" s="213">
        <v>1</v>
      </c>
      <c r="I204" s="214" t="s">
        <v>13</v>
      </c>
      <c r="J204" s="215">
        <v>29</v>
      </c>
      <c r="K204" s="215"/>
      <c r="L204" s="215"/>
      <c r="M204" s="215">
        <v>29</v>
      </c>
      <c r="N204" s="215"/>
    </row>
    <row r="205" spans="2:14">
      <c r="B205" s="204" t="s">
        <v>106</v>
      </c>
      <c r="C205" s="204" t="s">
        <v>147</v>
      </c>
      <c r="D205" s="205" t="s">
        <v>157</v>
      </c>
      <c r="E205" s="205" t="s">
        <v>190</v>
      </c>
      <c r="F205" s="205" t="s">
        <v>11</v>
      </c>
      <c r="G205" s="206" t="s">
        <v>12</v>
      </c>
      <c r="H205" s="207">
        <v>1</v>
      </c>
      <c r="I205" s="208" t="s">
        <v>13</v>
      </c>
      <c r="J205" s="209">
        <v>42.6</v>
      </c>
      <c r="K205" s="209"/>
      <c r="L205" s="209"/>
      <c r="M205" s="209">
        <v>42.6</v>
      </c>
      <c r="N205" s="209"/>
    </row>
    <row r="206" spans="2:14">
      <c r="B206" s="210" t="s">
        <v>106</v>
      </c>
      <c r="C206" s="210" t="s">
        <v>147</v>
      </c>
      <c r="D206" s="211" t="s">
        <v>157</v>
      </c>
      <c r="E206" s="212" t="s">
        <v>191</v>
      </c>
      <c r="F206" s="211" t="s">
        <v>11</v>
      </c>
      <c r="G206" s="212" t="s">
        <v>12</v>
      </c>
      <c r="H206" s="213">
        <v>1</v>
      </c>
      <c r="I206" s="214" t="s">
        <v>13</v>
      </c>
      <c r="J206" s="215">
        <v>28.9</v>
      </c>
      <c r="K206" s="215"/>
      <c r="L206" s="215"/>
      <c r="M206" s="215">
        <v>28.9</v>
      </c>
      <c r="N206" s="215"/>
    </row>
    <row r="207" spans="2:14">
      <c r="B207" s="204" t="s">
        <v>106</v>
      </c>
      <c r="C207" s="204" t="s">
        <v>147</v>
      </c>
      <c r="D207" s="205" t="s">
        <v>157</v>
      </c>
      <c r="E207" s="205" t="s">
        <v>103</v>
      </c>
      <c r="F207" s="205" t="s">
        <v>11</v>
      </c>
      <c r="G207" s="206" t="s">
        <v>12</v>
      </c>
      <c r="H207" s="207">
        <v>1</v>
      </c>
      <c r="I207" s="208" t="s">
        <v>13</v>
      </c>
      <c r="J207" s="209">
        <v>39.523999999999994</v>
      </c>
      <c r="K207" s="209"/>
      <c r="L207" s="209"/>
      <c r="M207" s="209">
        <v>39.523999999999994</v>
      </c>
      <c r="N207" s="209"/>
    </row>
    <row r="208" spans="2:14">
      <c r="B208" s="210" t="s">
        <v>106</v>
      </c>
      <c r="C208" s="210" t="s">
        <v>147</v>
      </c>
      <c r="D208" s="211" t="s">
        <v>157</v>
      </c>
      <c r="E208" s="212" t="s">
        <v>51</v>
      </c>
      <c r="F208" s="211" t="s">
        <v>51</v>
      </c>
      <c r="G208" s="212" t="s">
        <v>12</v>
      </c>
      <c r="H208" s="213">
        <v>1</v>
      </c>
      <c r="I208" s="214" t="s">
        <v>13</v>
      </c>
      <c r="J208" s="215">
        <v>54.900000000000006</v>
      </c>
      <c r="K208" s="215"/>
      <c r="L208" s="215"/>
      <c r="M208" s="215">
        <v>54.900000000000006</v>
      </c>
      <c r="N208" s="215"/>
    </row>
    <row r="209" spans="2:14">
      <c r="B209" s="204" t="s">
        <v>106</v>
      </c>
      <c r="C209" s="204" t="s">
        <v>147</v>
      </c>
      <c r="D209" s="205" t="s">
        <v>157</v>
      </c>
      <c r="E209" s="205" t="s">
        <v>51</v>
      </c>
      <c r="F209" s="205" t="s">
        <v>51</v>
      </c>
      <c r="G209" s="206" t="s">
        <v>15</v>
      </c>
      <c r="H209" s="207">
        <v>1</v>
      </c>
      <c r="I209" s="208" t="s">
        <v>13</v>
      </c>
      <c r="J209" s="209">
        <v>77.2</v>
      </c>
      <c r="K209" s="209"/>
      <c r="L209" s="209"/>
      <c r="M209" s="209">
        <v>77.2</v>
      </c>
      <c r="N209" s="209"/>
    </row>
    <row r="210" spans="2:14">
      <c r="B210" s="210" t="s">
        <v>106</v>
      </c>
      <c r="C210" s="210" t="s">
        <v>147</v>
      </c>
      <c r="D210" s="211" t="s">
        <v>157</v>
      </c>
      <c r="E210" s="212" t="s">
        <v>187</v>
      </c>
      <c r="F210" s="211" t="s">
        <v>54</v>
      </c>
      <c r="G210" s="212" t="s">
        <v>12</v>
      </c>
      <c r="H210" s="213">
        <v>1</v>
      </c>
      <c r="I210" s="214" t="s">
        <v>13</v>
      </c>
      <c r="J210" s="215">
        <v>1.7</v>
      </c>
      <c r="K210" s="215"/>
      <c r="L210" s="215"/>
      <c r="M210" s="215">
        <v>1.7</v>
      </c>
      <c r="N210" s="215"/>
    </row>
    <row r="211" spans="2:14">
      <c r="B211" s="204" t="s">
        <v>106</v>
      </c>
      <c r="C211" s="204" t="s">
        <v>147</v>
      </c>
      <c r="D211" s="205" t="s">
        <v>157</v>
      </c>
      <c r="E211" s="205" t="s">
        <v>192</v>
      </c>
      <c r="F211" s="205" t="s">
        <v>56</v>
      </c>
      <c r="G211" s="206" t="s">
        <v>12</v>
      </c>
      <c r="H211" s="207">
        <v>1</v>
      </c>
      <c r="I211" s="208" t="s">
        <v>13</v>
      </c>
      <c r="J211" s="209">
        <v>22.1</v>
      </c>
      <c r="K211" s="209"/>
      <c r="L211" s="209"/>
      <c r="M211" s="209">
        <v>22.1</v>
      </c>
      <c r="N211" s="209"/>
    </row>
    <row r="212" spans="2:14">
      <c r="B212" s="210" t="s">
        <v>106</v>
      </c>
      <c r="C212" s="210" t="s">
        <v>193</v>
      </c>
      <c r="D212" s="211" t="s">
        <v>30</v>
      </c>
      <c r="E212" s="212" t="s">
        <v>194</v>
      </c>
      <c r="F212" s="211" t="s">
        <v>23</v>
      </c>
      <c r="G212" s="212" t="s">
        <v>15</v>
      </c>
      <c r="H212" s="213">
        <v>0.33329999999999999</v>
      </c>
      <c r="I212" s="214" t="s">
        <v>18</v>
      </c>
      <c r="J212" s="215">
        <v>420</v>
      </c>
      <c r="K212" s="215"/>
      <c r="L212" s="215"/>
      <c r="M212" s="215">
        <v>139.98599999999999</v>
      </c>
      <c r="N212" s="215"/>
    </row>
    <row r="213" spans="2:14">
      <c r="B213" s="204" t="s">
        <v>106</v>
      </c>
      <c r="C213" s="204" t="s">
        <v>193</v>
      </c>
      <c r="D213" s="205" t="s">
        <v>58</v>
      </c>
      <c r="E213" s="205" t="s">
        <v>195</v>
      </c>
      <c r="F213" s="205" t="s">
        <v>17</v>
      </c>
      <c r="G213" s="206" t="s">
        <v>15</v>
      </c>
      <c r="H213" s="207">
        <v>1</v>
      </c>
      <c r="I213" s="208" t="s">
        <v>13</v>
      </c>
      <c r="J213" s="209">
        <v>58</v>
      </c>
      <c r="K213" s="209"/>
      <c r="L213" s="209"/>
      <c r="M213" s="209">
        <v>58</v>
      </c>
      <c r="N213" s="209"/>
    </row>
    <row r="214" spans="2:14">
      <c r="B214" s="210" t="s">
        <v>106</v>
      </c>
      <c r="C214" s="210" t="s">
        <v>193</v>
      </c>
      <c r="D214" s="211" t="s">
        <v>58</v>
      </c>
      <c r="E214" s="212" t="s">
        <v>196</v>
      </c>
      <c r="F214" s="211" t="s">
        <v>17</v>
      </c>
      <c r="G214" s="212" t="s">
        <v>15</v>
      </c>
      <c r="H214" s="213">
        <v>1</v>
      </c>
      <c r="I214" s="214" t="s">
        <v>13</v>
      </c>
      <c r="J214" s="215">
        <v>310.7</v>
      </c>
      <c r="K214" s="215"/>
      <c r="L214" s="215"/>
      <c r="M214" s="215">
        <v>310.7</v>
      </c>
      <c r="N214" s="215"/>
    </row>
    <row r="215" spans="2:14">
      <c r="B215" s="204" t="s">
        <v>106</v>
      </c>
      <c r="C215" s="204" t="s">
        <v>193</v>
      </c>
      <c r="D215" s="205" t="s">
        <v>58</v>
      </c>
      <c r="E215" s="205" t="s">
        <v>197</v>
      </c>
      <c r="F215" s="205" t="s">
        <v>17</v>
      </c>
      <c r="G215" s="206" t="s">
        <v>15</v>
      </c>
      <c r="H215" s="207">
        <v>1</v>
      </c>
      <c r="I215" s="208" t="s">
        <v>13</v>
      </c>
      <c r="J215" s="209">
        <v>98.26</v>
      </c>
      <c r="K215" s="209"/>
      <c r="L215" s="209"/>
      <c r="M215" s="209">
        <v>98.26</v>
      </c>
      <c r="N215" s="209"/>
    </row>
    <row r="216" spans="2:14">
      <c r="B216" s="210" t="s">
        <v>106</v>
      </c>
      <c r="C216" s="210" t="s">
        <v>193</v>
      </c>
      <c r="D216" s="211" t="s">
        <v>58</v>
      </c>
      <c r="E216" s="212" t="s">
        <v>198</v>
      </c>
      <c r="F216" s="211" t="s">
        <v>17</v>
      </c>
      <c r="G216" s="212" t="s">
        <v>15</v>
      </c>
      <c r="H216" s="213">
        <v>1</v>
      </c>
      <c r="I216" s="214" t="s">
        <v>13</v>
      </c>
      <c r="J216" s="215">
        <v>86</v>
      </c>
      <c r="K216" s="215"/>
      <c r="L216" s="215"/>
      <c r="M216" s="215">
        <v>86</v>
      </c>
      <c r="N216" s="215"/>
    </row>
    <row r="217" spans="2:14">
      <c r="B217" s="204" t="s">
        <v>106</v>
      </c>
      <c r="C217" s="204" t="s">
        <v>193</v>
      </c>
      <c r="D217" s="205" t="s">
        <v>58</v>
      </c>
      <c r="E217" s="205" t="s">
        <v>199</v>
      </c>
      <c r="F217" s="205" t="s">
        <v>17</v>
      </c>
      <c r="G217" s="206" t="s">
        <v>15</v>
      </c>
      <c r="H217" s="207">
        <v>1</v>
      </c>
      <c r="I217" s="208" t="s">
        <v>13</v>
      </c>
      <c r="J217" s="209">
        <v>27.6</v>
      </c>
      <c r="K217" s="209"/>
      <c r="L217" s="209"/>
      <c r="M217" s="209">
        <v>27.6</v>
      </c>
      <c r="N217" s="209"/>
    </row>
    <row r="218" spans="2:14">
      <c r="B218" s="210" t="s">
        <v>106</v>
      </c>
      <c r="C218" s="210" t="s">
        <v>193</v>
      </c>
      <c r="D218" s="211" t="s">
        <v>81</v>
      </c>
      <c r="E218" s="212" t="s">
        <v>200</v>
      </c>
      <c r="F218" s="211" t="s">
        <v>11</v>
      </c>
      <c r="G218" s="212" t="s">
        <v>15</v>
      </c>
      <c r="H218" s="213">
        <v>1</v>
      </c>
      <c r="I218" s="214" t="s">
        <v>13</v>
      </c>
      <c r="J218" s="215">
        <v>35.700000000000003</v>
      </c>
      <c r="K218" s="215"/>
      <c r="L218" s="215"/>
      <c r="M218" s="215">
        <v>35.700000000000003</v>
      </c>
      <c r="N218" s="215"/>
    </row>
    <row r="219" spans="2:14">
      <c r="B219" s="204" t="s">
        <v>106</v>
      </c>
      <c r="C219" s="204" t="s">
        <v>193</v>
      </c>
      <c r="D219" s="205" t="s">
        <v>81</v>
      </c>
      <c r="E219" s="205" t="s">
        <v>201</v>
      </c>
      <c r="F219" s="205" t="s">
        <v>11</v>
      </c>
      <c r="G219" s="206" t="s">
        <v>15</v>
      </c>
      <c r="H219" s="207">
        <v>1</v>
      </c>
      <c r="I219" s="208" t="s">
        <v>13</v>
      </c>
      <c r="J219" s="209">
        <v>48.33</v>
      </c>
      <c r="K219" s="209"/>
      <c r="L219" s="209"/>
      <c r="M219" s="209">
        <v>48.33</v>
      </c>
      <c r="N219" s="209"/>
    </row>
    <row r="220" spans="2:14">
      <c r="B220" s="210" t="s">
        <v>106</v>
      </c>
      <c r="C220" s="210" t="s">
        <v>193</v>
      </c>
      <c r="D220" s="211" t="s">
        <v>81</v>
      </c>
      <c r="E220" s="212" t="s">
        <v>202</v>
      </c>
      <c r="F220" s="211" t="s">
        <v>19</v>
      </c>
      <c r="G220" s="212" t="s">
        <v>15</v>
      </c>
      <c r="H220" s="213">
        <v>1</v>
      </c>
      <c r="I220" s="214" t="s">
        <v>13</v>
      </c>
      <c r="J220" s="215">
        <v>1</v>
      </c>
      <c r="K220" s="215"/>
      <c r="L220" s="215"/>
      <c r="M220" s="215">
        <v>1</v>
      </c>
      <c r="N220" s="215"/>
    </row>
    <row r="221" spans="2:14">
      <c r="B221" s="204" t="s">
        <v>106</v>
      </c>
      <c r="C221" s="204" t="s">
        <v>193</v>
      </c>
      <c r="D221" s="205" t="s">
        <v>9</v>
      </c>
      <c r="E221" s="205" t="s">
        <v>203</v>
      </c>
      <c r="F221" s="205" t="s">
        <v>17</v>
      </c>
      <c r="G221" s="206" t="s">
        <v>15</v>
      </c>
      <c r="H221" s="207">
        <v>1</v>
      </c>
      <c r="I221" s="208" t="s">
        <v>13</v>
      </c>
      <c r="J221" s="209">
        <v>26.7</v>
      </c>
      <c r="K221" s="209"/>
      <c r="L221" s="209"/>
      <c r="M221" s="209">
        <v>26.7</v>
      </c>
      <c r="N221" s="209"/>
    </row>
    <row r="222" spans="2:14">
      <c r="B222" s="210" t="s">
        <v>106</v>
      </c>
      <c r="C222" s="210" t="s">
        <v>193</v>
      </c>
      <c r="D222" s="211" t="s">
        <v>204</v>
      </c>
      <c r="E222" s="212" t="s">
        <v>205</v>
      </c>
      <c r="F222" s="211" t="s">
        <v>23</v>
      </c>
      <c r="G222" s="212" t="s">
        <v>12</v>
      </c>
      <c r="H222" s="213">
        <v>1</v>
      </c>
      <c r="I222" s="214" t="s">
        <v>13</v>
      </c>
      <c r="J222" s="215">
        <v>515</v>
      </c>
      <c r="K222" s="215"/>
      <c r="L222" s="215"/>
      <c r="M222" s="215">
        <v>515</v>
      </c>
      <c r="N222" s="215"/>
    </row>
    <row r="223" spans="2:14">
      <c r="B223" s="204" t="s">
        <v>106</v>
      </c>
      <c r="C223" s="204" t="s">
        <v>193</v>
      </c>
      <c r="D223" s="205" t="s">
        <v>204</v>
      </c>
      <c r="E223" s="205" t="s">
        <v>206</v>
      </c>
      <c r="F223" s="205" t="s">
        <v>23</v>
      </c>
      <c r="G223" s="206" t="s">
        <v>12</v>
      </c>
      <c r="H223" s="207">
        <v>0.33</v>
      </c>
      <c r="I223" s="208" t="s">
        <v>21</v>
      </c>
      <c r="J223" s="209">
        <v>210</v>
      </c>
      <c r="K223" s="209"/>
      <c r="L223" s="209"/>
      <c r="M223" s="209">
        <v>69.3</v>
      </c>
      <c r="N223" s="209"/>
    </row>
    <row r="224" spans="2:14">
      <c r="B224" s="210" t="s">
        <v>106</v>
      </c>
      <c r="C224" s="210" t="s">
        <v>193</v>
      </c>
      <c r="D224" s="211" t="s">
        <v>204</v>
      </c>
      <c r="E224" s="212" t="s">
        <v>207</v>
      </c>
      <c r="F224" s="211" t="s">
        <v>23</v>
      </c>
      <c r="G224" s="212" t="s">
        <v>12</v>
      </c>
      <c r="H224" s="213">
        <v>1</v>
      </c>
      <c r="I224" s="214" t="s">
        <v>13</v>
      </c>
      <c r="J224" s="215">
        <v>1197</v>
      </c>
      <c r="K224" s="215"/>
      <c r="L224" s="215"/>
      <c r="M224" s="215">
        <v>1197</v>
      </c>
      <c r="N224" s="215"/>
    </row>
    <row r="225" spans="2:14">
      <c r="B225" s="204" t="s">
        <v>106</v>
      </c>
      <c r="C225" s="204" t="s">
        <v>193</v>
      </c>
      <c r="D225" s="205" t="s">
        <v>204</v>
      </c>
      <c r="E225" s="205" t="s">
        <v>208</v>
      </c>
      <c r="F225" s="205" t="s">
        <v>23</v>
      </c>
      <c r="G225" s="206" t="s">
        <v>12</v>
      </c>
      <c r="H225" s="207">
        <v>1</v>
      </c>
      <c r="I225" s="208" t="s">
        <v>13</v>
      </c>
      <c r="J225" s="209">
        <v>210</v>
      </c>
      <c r="K225" s="209"/>
      <c r="L225" s="209"/>
      <c r="M225" s="209">
        <v>210</v>
      </c>
      <c r="N225" s="209"/>
    </row>
    <row r="226" spans="2:14">
      <c r="B226" s="210" t="s">
        <v>106</v>
      </c>
      <c r="C226" s="210" t="s">
        <v>193</v>
      </c>
      <c r="D226" s="211" t="s">
        <v>204</v>
      </c>
      <c r="E226" s="212" t="s">
        <v>209</v>
      </c>
      <c r="F226" s="211" t="s">
        <v>23</v>
      </c>
      <c r="G226" s="212" t="s">
        <v>12</v>
      </c>
      <c r="H226" s="213">
        <v>1</v>
      </c>
      <c r="I226" s="214" t="s">
        <v>13</v>
      </c>
      <c r="J226" s="215">
        <v>1875</v>
      </c>
      <c r="K226" s="215"/>
      <c r="L226" s="215"/>
      <c r="M226" s="215">
        <v>1875</v>
      </c>
      <c r="N226" s="215"/>
    </row>
    <row r="227" spans="2:14">
      <c r="B227" s="204" t="s">
        <v>106</v>
      </c>
      <c r="C227" s="204" t="s">
        <v>193</v>
      </c>
      <c r="D227" s="205" t="s">
        <v>204</v>
      </c>
      <c r="E227" s="205" t="s">
        <v>210</v>
      </c>
      <c r="F227" s="205" t="s">
        <v>60</v>
      </c>
      <c r="G227" s="206" t="s">
        <v>12</v>
      </c>
      <c r="H227" s="207">
        <v>9.7000000000000003E-2</v>
      </c>
      <c r="I227" s="208" t="s">
        <v>21</v>
      </c>
      <c r="J227" s="209">
        <v>1960</v>
      </c>
      <c r="K227" s="209"/>
      <c r="L227" s="209"/>
      <c r="M227" s="209">
        <v>190.12</v>
      </c>
      <c r="N227" s="209"/>
    </row>
    <row r="228" spans="2:14">
      <c r="B228" s="210" t="s">
        <v>106</v>
      </c>
      <c r="C228" s="210" t="s">
        <v>193</v>
      </c>
      <c r="D228" s="211" t="s">
        <v>204</v>
      </c>
      <c r="E228" s="212" t="s">
        <v>211</v>
      </c>
      <c r="F228" s="211" t="s">
        <v>60</v>
      </c>
      <c r="G228" s="212" t="s">
        <v>12</v>
      </c>
      <c r="H228" s="213">
        <v>1</v>
      </c>
      <c r="I228" s="214" t="s">
        <v>13</v>
      </c>
      <c r="J228" s="215">
        <v>1026</v>
      </c>
      <c r="K228" s="215"/>
      <c r="L228" s="215"/>
      <c r="M228" s="215">
        <v>1026</v>
      </c>
      <c r="N228" s="215"/>
    </row>
    <row r="229" spans="2:14">
      <c r="B229" s="204" t="s">
        <v>106</v>
      </c>
      <c r="C229" s="204" t="s">
        <v>193</v>
      </c>
      <c r="D229" s="205" t="s">
        <v>204</v>
      </c>
      <c r="E229" s="205" t="s">
        <v>212</v>
      </c>
      <c r="F229" s="205" t="s">
        <v>11</v>
      </c>
      <c r="G229" s="206" t="s">
        <v>12</v>
      </c>
      <c r="H229" s="207">
        <v>1</v>
      </c>
      <c r="I229" s="208" t="s">
        <v>13</v>
      </c>
      <c r="J229" s="209">
        <v>2088</v>
      </c>
      <c r="K229" s="209"/>
      <c r="L229" s="209"/>
      <c r="M229" s="209">
        <v>2088</v>
      </c>
      <c r="N229" s="209"/>
    </row>
    <row r="230" spans="2:14">
      <c r="B230" s="210" t="s">
        <v>106</v>
      </c>
      <c r="C230" s="210" t="s">
        <v>193</v>
      </c>
      <c r="D230" s="211" t="s">
        <v>204</v>
      </c>
      <c r="E230" s="212" t="s">
        <v>17</v>
      </c>
      <c r="F230" s="211" t="s">
        <v>17</v>
      </c>
      <c r="G230" s="212" t="s">
        <v>12</v>
      </c>
      <c r="H230" s="213">
        <v>1</v>
      </c>
      <c r="I230" s="214" t="s">
        <v>13</v>
      </c>
      <c r="J230" s="215">
        <v>20</v>
      </c>
      <c r="K230" s="215">
        <v>47.150000000000006</v>
      </c>
      <c r="L230" s="215"/>
      <c r="M230" s="215">
        <v>20</v>
      </c>
      <c r="N230" s="215">
        <v>47.150000000000006</v>
      </c>
    </row>
    <row r="231" spans="2:14">
      <c r="B231" s="204" t="s">
        <v>106</v>
      </c>
      <c r="C231" s="204" t="s">
        <v>193</v>
      </c>
      <c r="D231" s="205" t="s">
        <v>204</v>
      </c>
      <c r="E231" s="205" t="s">
        <v>213</v>
      </c>
      <c r="F231" s="205" t="s">
        <v>17</v>
      </c>
      <c r="G231" s="206" t="s">
        <v>15</v>
      </c>
      <c r="H231" s="207">
        <v>1</v>
      </c>
      <c r="I231" s="208" t="s">
        <v>13</v>
      </c>
      <c r="J231" s="209">
        <v>2.4</v>
      </c>
      <c r="K231" s="209"/>
      <c r="L231" s="209"/>
      <c r="M231" s="209">
        <v>2.4</v>
      </c>
      <c r="N231" s="209"/>
    </row>
    <row r="232" spans="2:14">
      <c r="B232" s="210" t="s">
        <v>106</v>
      </c>
      <c r="C232" s="210" t="s">
        <v>193</v>
      </c>
      <c r="D232" s="211" t="s">
        <v>204</v>
      </c>
      <c r="E232" s="212" t="s">
        <v>214</v>
      </c>
      <c r="F232" s="211" t="s">
        <v>56</v>
      </c>
      <c r="G232" s="212" t="s">
        <v>12</v>
      </c>
      <c r="H232" s="213">
        <v>1</v>
      </c>
      <c r="I232" s="214" t="s">
        <v>13</v>
      </c>
      <c r="J232" s="215">
        <v>129.19999999999999</v>
      </c>
      <c r="K232" s="215"/>
      <c r="L232" s="215"/>
      <c r="M232" s="215">
        <v>129.19999999999999</v>
      </c>
      <c r="N232" s="215"/>
    </row>
    <row r="233" spans="2:14">
      <c r="B233" s="204" t="s">
        <v>106</v>
      </c>
      <c r="C233" s="204" t="s">
        <v>193</v>
      </c>
      <c r="D233" s="205" t="s">
        <v>89</v>
      </c>
      <c r="E233" s="205" t="s">
        <v>215</v>
      </c>
      <c r="F233" s="205" t="s">
        <v>17</v>
      </c>
      <c r="G233" s="206" t="s">
        <v>15</v>
      </c>
      <c r="H233" s="207">
        <v>1</v>
      </c>
      <c r="I233" s="208" t="s">
        <v>13</v>
      </c>
      <c r="J233" s="209">
        <v>549.70000000000005</v>
      </c>
      <c r="K233" s="209"/>
      <c r="L233" s="209"/>
      <c r="M233" s="209">
        <v>549.70000000000005</v>
      </c>
      <c r="N233" s="209"/>
    </row>
    <row r="234" spans="2:14">
      <c r="B234" s="210" t="s">
        <v>106</v>
      </c>
      <c r="C234" s="210" t="s">
        <v>193</v>
      </c>
      <c r="D234" s="211" t="s">
        <v>89</v>
      </c>
      <c r="E234" s="212" t="s">
        <v>216</v>
      </c>
      <c r="F234" s="211" t="s">
        <v>17</v>
      </c>
      <c r="G234" s="212" t="s">
        <v>15</v>
      </c>
      <c r="H234" s="213">
        <v>1</v>
      </c>
      <c r="I234" s="214" t="s">
        <v>13</v>
      </c>
      <c r="J234" s="215">
        <v>27.5</v>
      </c>
      <c r="K234" s="215"/>
      <c r="L234" s="215"/>
      <c r="M234" s="215">
        <v>27.5</v>
      </c>
      <c r="N234" s="215"/>
    </row>
    <row r="235" spans="2:14">
      <c r="B235" s="204" t="s">
        <v>106</v>
      </c>
      <c r="C235" s="204" t="s">
        <v>193</v>
      </c>
      <c r="D235" s="205" t="s">
        <v>89</v>
      </c>
      <c r="E235" s="205" t="s">
        <v>217</v>
      </c>
      <c r="F235" s="205" t="s">
        <v>56</v>
      </c>
      <c r="G235" s="206" t="s">
        <v>15</v>
      </c>
      <c r="H235" s="207">
        <v>0.49</v>
      </c>
      <c r="I235" s="208" t="s">
        <v>21</v>
      </c>
      <c r="J235" s="209">
        <v>532.4</v>
      </c>
      <c r="K235" s="209"/>
      <c r="L235" s="209"/>
      <c r="M235" s="209">
        <v>260.87599999999998</v>
      </c>
      <c r="N235" s="209"/>
    </row>
    <row r="236" spans="2:14">
      <c r="B236" s="210" t="s">
        <v>106</v>
      </c>
      <c r="C236" s="210" t="s">
        <v>193</v>
      </c>
      <c r="D236" s="211" t="s">
        <v>72</v>
      </c>
      <c r="E236" s="212" t="s">
        <v>218</v>
      </c>
      <c r="F236" s="211" t="s">
        <v>17</v>
      </c>
      <c r="G236" s="212" t="s">
        <v>15</v>
      </c>
      <c r="H236" s="213">
        <v>1</v>
      </c>
      <c r="I236" s="214" t="s">
        <v>13</v>
      </c>
      <c r="J236" s="215">
        <v>28.700000000000003</v>
      </c>
      <c r="K236" s="215"/>
      <c r="L236" s="215"/>
      <c r="M236" s="215">
        <v>28.700000000000003</v>
      </c>
      <c r="N236" s="215"/>
    </row>
    <row r="237" spans="2:14">
      <c r="B237" s="204" t="s">
        <v>106</v>
      </c>
      <c r="C237" s="204" t="s">
        <v>193</v>
      </c>
      <c r="D237" s="205" t="s">
        <v>102</v>
      </c>
      <c r="E237" s="205" t="s">
        <v>219</v>
      </c>
      <c r="F237" s="205" t="s">
        <v>23</v>
      </c>
      <c r="G237" s="206" t="s">
        <v>15</v>
      </c>
      <c r="H237" s="207">
        <v>1</v>
      </c>
      <c r="I237" s="208" t="s">
        <v>13</v>
      </c>
      <c r="J237" s="209">
        <v>990</v>
      </c>
      <c r="K237" s="209"/>
      <c r="L237" s="209"/>
      <c r="M237" s="209">
        <v>990</v>
      </c>
      <c r="N237" s="209"/>
    </row>
    <row r="238" spans="2:14">
      <c r="B238" s="210" t="s">
        <v>106</v>
      </c>
      <c r="C238" s="210" t="s">
        <v>193</v>
      </c>
      <c r="D238" s="211" t="s">
        <v>102</v>
      </c>
      <c r="E238" s="212" t="s">
        <v>220</v>
      </c>
      <c r="F238" s="211" t="s">
        <v>23</v>
      </c>
      <c r="G238" s="212" t="s">
        <v>15</v>
      </c>
      <c r="H238" s="213">
        <v>0.49994</v>
      </c>
      <c r="I238" s="214" t="s">
        <v>18</v>
      </c>
      <c r="J238" s="215">
        <v>840</v>
      </c>
      <c r="K238" s="215"/>
      <c r="L238" s="215"/>
      <c r="M238" s="215">
        <v>419.95</v>
      </c>
      <c r="N238" s="215"/>
    </row>
    <row r="239" spans="2:14">
      <c r="B239" s="204" t="s">
        <v>106</v>
      </c>
      <c r="C239" s="204" t="s">
        <v>193</v>
      </c>
      <c r="D239" s="205" t="s">
        <v>102</v>
      </c>
      <c r="E239" s="205" t="s">
        <v>221</v>
      </c>
      <c r="F239" s="205" t="s">
        <v>60</v>
      </c>
      <c r="G239" s="206" t="s">
        <v>15</v>
      </c>
      <c r="H239" s="207">
        <v>0.5</v>
      </c>
      <c r="I239" s="208" t="s">
        <v>21</v>
      </c>
      <c r="J239" s="209">
        <v>576</v>
      </c>
      <c r="K239" s="209"/>
      <c r="L239" s="209"/>
      <c r="M239" s="209">
        <v>288</v>
      </c>
      <c r="N239" s="209"/>
    </row>
    <row r="240" spans="2:14">
      <c r="B240" s="210" t="s">
        <v>106</v>
      </c>
      <c r="C240" s="210" t="s">
        <v>222</v>
      </c>
      <c r="D240" s="211" t="s">
        <v>223</v>
      </c>
      <c r="E240" s="212" t="s">
        <v>224</v>
      </c>
      <c r="F240" s="211" t="s">
        <v>23</v>
      </c>
      <c r="G240" s="212" t="s">
        <v>15</v>
      </c>
      <c r="H240" s="213">
        <v>0.2</v>
      </c>
      <c r="I240" s="214" t="s">
        <v>21</v>
      </c>
      <c r="J240" s="215">
        <v>2000</v>
      </c>
      <c r="K240" s="215"/>
      <c r="L240" s="215"/>
      <c r="M240" s="215">
        <v>400</v>
      </c>
      <c r="N240" s="215"/>
    </row>
    <row r="241" spans="2:14">
      <c r="B241" s="204" t="s">
        <v>106</v>
      </c>
      <c r="C241" s="204" t="s">
        <v>222</v>
      </c>
      <c r="D241" s="205" t="s">
        <v>223</v>
      </c>
      <c r="E241" s="205" t="s">
        <v>225</v>
      </c>
      <c r="F241" s="205" t="s">
        <v>23</v>
      </c>
      <c r="G241" s="206" t="s">
        <v>15</v>
      </c>
      <c r="H241" s="207">
        <v>0.2</v>
      </c>
      <c r="I241" s="208" t="s">
        <v>21</v>
      </c>
      <c r="J241" s="209">
        <v>1510</v>
      </c>
      <c r="K241" s="209"/>
      <c r="L241" s="209"/>
      <c r="M241" s="209">
        <v>302</v>
      </c>
      <c r="N241" s="209"/>
    </row>
    <row r="242" spans="2:14">
      <c r="B242" s="210" t="s">
        <v>106</v>
      </c>
      <c r="C242" s="210" t="s">
        <v>222</v>
      </c>
      <c r="D242" s="211" t="s">
        <v>223</v>
      </c>
      <c r="E242" s="212" t="s">
        <v>226</v>
      </c>
      <c r="F242" s="211" t="s">
        <v>23</v>
      </c>
      <c r="G242" s="212" t="s">
        <v>15</v>
      </c>
      <c r="H242" s="213">
        <v>0.2</v>
      </c>
      <c r="I242" s="214" t="s">
        <v>21</v>
      </c>
      <c r="J242" s="215">
        <v>1500</v>
      </c>
      <c r="K242" s="215"/>
      <c r="L242" s="215"/>
      <c r="M242" s="215">
        <v>300</v>
      </c>
      <c r="N242" s="215"/>
    </row>
    <row r="243" spans="2:14">
      <c r="B243" s="204" t="s">
        <v>106</v>
      </c>
      <c r="C243" s="204" t="s">
        <v>222</v>
      </c>
      <c r="D243" s="205" t="s">
        <v>223</v>
      </c>
      <c r="E243" s="205" t="s">
        <v>227</v>
      </c>
      <c r="F243" s="205" t="s">
        <v>23</v>
      </c>
      <c r="G243" s="206" t="s">
        <v>15</v>
      </c>
      <c r="H243" s="207">
        <v>0.2</v>
      </c>
      <c r="I243" s="208" t="s">
        <v>21</v>
      </c>
      <c r="J243" s="209">
        <v>1592</v>
      </c>
      <c r="K243" s="209"/>
      <c r="L243" s="209"/>
      <c r="M243" s="209">
        <v>318.39999999999998</v>
      </c>
      <c r="N243" s="209"/>
    </row>
    <row r="244" spans="2:14">
      <c r="B244" s="210" t="s">
        <v>106</v>
      </c>
      <c r="C244" s="210" t="s">
        <v>222</v>
      </c>
      <c r="D244" s="211" t="s">
        <v>223</v>
      </c>
      <c r="E244" s="212" t="s">
        <v>228</v>
      </c>
      <c r="F244" s="211" t="s">
        <v>23</v>
      </c>
      <c r="G244" s="212" t="s">
        <v>15</v>
      </c>
      <c r="H244" s="213">
        <v>0.2</v>
      </c>
      <c r="I244" s="214" t="s">
        <v>21</v>
      </c>
      <c r="J244" s="215">
        <v>2240</v>
      </c>
      <c r="K244" s="215"/>
      <c r="L244" s="215"/>
      <c r="M244" s="215">
        <v>448</v>
      </c>
      <c r="N244" s="215"/>
    </row>
    <row r="245" spans="2:14">
      <c r="B245" s="204" t="s">
        <v>106</v>
      </c>
      <c r="C245" s="204" t="s">
        <v>222</v>
      </c>
      <c r="D245" s="205" t="s">
        <v>229</v>
      </c>
      <c r="E245" s="205" t="s">
        <v>230</v>
      </c>
      <c r="F245" s="205" t="s">
        <v>23</v>
      </c>
      <c r="G245" s="206" t="s">
        <v>15</v>
      </c>
      <c r="H245" s="207">
        <v>0.45050000000000001</v>
      </c>
      <c r="I245" s="208" t="s">
        <v>21</v>
      </c>
      <c r="J245" s="209">
        <v>1234</v>
      </c>
      <c r="K245" s="209"/>
      <c r="L245" s="209"/>
      <c r="M245" s="209">
        <v>555.91800000000001</v>
      </c>
      <c r="N245" s="209"/>
    </row>
    <row r="246" spans="2:14">
      <c r="B246" s="210" t="s">
        <v>106</v>
      </c>
      <c r="C246" s="210" t="s">
        <v>222</v>
      </c>
      <c r="D246" s="211" t="s">
        <v>229</v>
      </c>
      <c r="E246" s="212" t="s">
        <v>231</v>
      </c>
      <c r="F246" s="211" t="s">
        <v>23</v>
      </c>
      <c r="G246" s="212" t="s">
        <v>15</v>
      </c>
      <c r="H246" s="213">
        <v>0.44999</v>
      </c>
      <c r="I246" s="214" t="s">
        <v>21</v>
      </c>
      <c r="J246" s="215">
        <v>954</v>
      </c>
      <c r="K246" s="215"/>
      <c r="L246" s="215"/>
      <c r="M246" s="215">
        <v>429.29</v>
      </c>
      <c r="N246" s="215"/>
    </row>
    <row r="247" spans="2:14">
      <c r="B247" s="204" t="s">
        <v>106</v>
      </c>
      <c r="C247" s="204" t="s">
        <v>222</v>
      </c>
      <c r="D247" s="205" t="s">
        <v>229</v>
      </c>
      <c r="E247" s="205" t="s">
        <v>232</v>
      </c>
      <c r="F247" s="205" t="s">
        <v>23</v>
      </c>
      <c r="G247" s="206" t="s">
        <v>15</v>
      </c>
      <c r="H247" s="207">
        <v>0.3</v>
      </c>
      <c r="I247" s="208" t="s">
        <v>21</v>
      </c>
      <c r="J247" s="209">
        <v>928.87699999999995</v>
      </c>
      <c r="K247" s="209"/>
      <c r="L247" s="209"/>
      <c r="M247" s="209">
        <v>278.66300000000001</v>
      </c>
      <c r="N247" s="209"/>
    </row>
    <row r="248" spans="2:14">
      <c r="B248" s="210" t="s">
        <v>106</v>
      </c>
      <c r="C248" s="210" t="s">
        <v>222</v>
      </c>
      <c r="D248" s="211" t="s">
        <v>233</v>
      </c>
      <c r="E248" s="212" t="s">
        <v>234</v>
      </c>
      <c r="F248" s="211" t="s">
        <v>23</v>
      </c>
      <c r="G248" s="212" t="s">
        <v>15</v>
      </c>
      <c r="H248" s="213">
        <v>0.30875000000000002</v>
      </c>
      <c r="I248" s="214" t="s">
        <v>21</v>
      </c>
      <c r="J248" s="215">
        <v>664.99900000000002</v>
      </c>
      <c r="K248" s="215"/>
      <c r="L248" s="215"/>
      <c r="M248" s="215">
        <v>205.31899999999999</v>
      </c>
      <c r="N248" s="215"/>
    </row>
    <row r="249" spans="2:14">
      <c r="B249" s="204" t="s">
        <v>106</v>
      </c>
      <c r="C249" s="204" t="s">
        <v>222</v>
      </c>
      <c r="D249" s="205" t="s">
        <v>233</v>
      </c>
      <c r="E249" s="205" t="s">
        <v>235</v>
      </c>
      <c r="F249" s="205" t="s">
        <v>23</v>
      </c>
      <c r="G249" s="206" t="s">
        <v>15</v>
      </c>
      <c r="H249" s="207">
        <v>0.30875000000000002</v>
      </c>
      <c r="I249" s="208" t="s">
        <v>21</v>
      </c>
      <c r="J249" s="209">
        <v>678</v>
      </c>
      <c r="K249" s="209"/>
      <c r="L249" s="209"/>
      <c r="M249" s="209">
        <v>209.333</v>
      </c>
      <c r="N249" s="209"/>
    </row>
    <row r="250" spans="2:14">
      <c r="B250" s="210" t="s">
        <v>106</v>
      </c>
      <c r="C250" s="210" t="s">
        <v>222</v>
      </c>
      <c r="D250" s="211" t="s">
        <v>233</v>
      </c>
      <c r="E250" s="212" t="s">
        <v>236</v>
      </c>
      <c r="F250" s="211" t="s">
        <v>23</v>
      </c>
      <c r="G250" s="212" t="s">
        <v>15</v>
      </c>
      <c r="H250" s="213">
        <v>0.46</v>
      </c>
      <c r="I250" s="214" t="s">
        <v>21</v>
      </c>
      <c r="J250" s="215"/>
      <c r="K250" s="215">
        <v>744</v>
      </c>
      <c r="L250" s="215"/>
      <c r="M250" s="215"/>
      <c r="N250" s="215">
        <v>342.24</v>
      </c>
    </row>
    <row r="251" spans="2:14">
      <c r="B251" s="204" t="s">
        <v>106</v>
      </c>
      <c r="C251" s="204" t="s">
        <v>222</v>
      </c>
      <c r="D251" s="205" t="s">
        <v>233</v>
      </c>
      <c r="E251" s="205" t="s">
        <v>237</v>
      </c>
      <c r="F251" s="205" t="s">
        <v>23</v>
      </c>
      <c r="G251" s="206" t="s">
        <v>15</v>
      </c>
      <c r="H251" s="207">
        <v>1</v>
      </c>
      <c r="I251" s="208" t="s">
        <v>13</v>
      </c>
      <c r="J251" s="209">
        <v>277</v>
      </c>
      <c r="K251" s="209"/>
      <c r="L251" s="209"/>
      <c r="M251" s="209">
        <v>277</v>
      </c>
      <c r="N251" s="209"/>
    </row>
    <row r="252" spans="2:14">
      <c r="B252" s="210" t="s">
        <v>106</v>
      </c>
      <c r="C252" s="210" t="s">
        <v>222</v>
      </c>
      <c r="D252" s="211" t="s">
        <v>233</v>
      </c>
      <c r="E252" s="212" t="s">
        <v>238</v>
      </c>
      <c r="F252" s="211" t="s">
        <v>23</v>
      </c>
      <c r="G252" s="212" t="s">
        <v>15</v>
      </c>
      <c r="H252" s="213">
        <v>0.46</v>
      </c>
      <c r="I252" s="214" t="s">
        <v>21</v>
      </c>
      <c r="J252" s="215">
        <v>493.5</v>
      </c>
      <c r="K252" s="215">
        <v>250.5</v>
      </c>
      <c r="L252" s="215"/>
      <c r="M252" s="215">
        <v>227.01</v>
      </c>
      <c r="N252" s="215">
        <v>115.23</v>
      </c>
    </row>
    <row r="253" spans="2:14">
      <c r="B253" s="204" t="s">
        <v>106</v>
      </c>
      <c r="C253" s="204" t="s">
        <v>222</v>
      </c>
      <c r="D253" s="205" t="s">
        <v>233</v>
      </c>
      <c r="E253" s="205" t="s">
        <v>238</v>
      </c>
      <c r="F253" s="205" t="s">
        <v>23</v>
      </c>
      <c r="G253" s="206" t="s">
        <v>15</v>
      </c>
      <c r="H253" s="207">
        <v>1</v>
      </c>
      <c r="I253" s="208" t="s">
        <v>13</v>
      </c>
      <c r="J253" s="209">
        <v>585</v>
      </c>
      <c r="K253" s="209"/>
      <c r="L253" s="209"/>
      <c r="M253" s="209">
        <v>585</v>
      </c>
      <c r="N253" s="209"/>
    </row>
    <row r="254" spans="2:14">
      <c r="B254" s="210" t="s">
        <v>106</v>
      </c>
      <c r="C254" s="210" t="s">
        <v>222</v>
      </c>
      <c r="D254" s="211" t="s">
        <v>239</v>
      </c>
      <c r="E254" s="212" t="s">
        <v>240</v>
      </c>
      <c r="F254" s="211" t="s">
        <v>23</v>
      </c>
      <c r="G254" s="212" t="s">
        <v>15</v>
      </c>
      <c r="H254" s="213">
        <v>0.4</v>
      </c>
      <c r="I254" s="214" t="s">
        <v>21</v>
      </c>
      <c r="J254" s="215">
        <v>1025</v>
      </c>
      <c r="K254" s="215"/>
      <c r="L254" s="215"/>
      <c r="M254" s="215">
        <v>410</v>
      </c>
      <c r="N254" s="215"/>
    </row>
    <row r="255" spans="2:14">
      <c r="B255" s="204" t="s">
        <v>106</v>
      </c>
      <c r="C255" s="204" t="s">
        <v>222</v>
      </c>
      <c r="D255" s="205" t="s">
        <v>239</v>
      </c>
      <c r="E255" s="205" t="s">
        <v>241</v>
      </c>
      <c r="F255" s="205" t="s">
        <v>23</v>
      </c>
      <c r="G255" s="206" t="s">
        <v>15</v>
      </c>
      <c r="H255" s="207">
        <v>0.2</v>
      </c>
      <c r="I255" s="208" t="s">
        <v>21</v>
      </c>
      <c r="J255" s="209">
        <v>2730</v>
      </c>
      <c r="K255" s="209"/>
      <c r="L255" s="209"/>
      <c r="M255" s="209">
        <v>546</v>
      </c>
      <c r="N255" s="209"/>
    </row>
    <row r="256" spans="2:14">
      <c r="B256" s="210" t="s">
        <v>106</v>
      </c>
      <c r="C256" s="210" t="s">
        <v>222</v>
      </c>
      <c r="D256" s="211" t="s">
        <v>242</v>
      </c>
      <c r="E256" s="212" t="s">
        <v>243</v>
      </c>
      <c r="F256" s="211" t="s">
        <v>23</v>
      </c>
      <c r="G256" s="212" t="s">
        <v>15</v>
      </c>
      <c r="H256" s="213">
        <v>0.6</v>
      </c>
      <c r="I256" s="214" t="s">
        <v>18</v>
      </c>
      <c r="J256" s="215">
        <v>305.2</v>
      </c>
      <c r="K256" s="215">
        <v>177.3</v>
      </c>
      <c r="L256" s="215"/>
      <c r="M256" s="215">
        <v>183.12</v>
      </c>
      <c r="N256" s="215">
        <v>106.38</v>
      </c>
    </row>
    <row r="257" spans="2:14">
      <c r="B257" s="204" t="s">
        <v>106</v>
      </c>
      <c r="C257" s="204" t="s">
        <v>222</v>
      </c>
      <c r="D257" s="205" t="s">
        <v>242</v>
      </c>
      <c r="E257" s="205" t="s">
        <v>244</v>
      </c>
      <c r="F257" s="205" t="s">
        <v>23</v>
      </c>
      <c r="G257" s="206" t="s">
        <v>15</v>
      </c>
      <c r="H257" s="207">
        <v>0.33333000000000002</v>
      </c>
      <c r="I257" s="208" t="s">
        <v>21</v>
      </c>
      <c r="J257" s="209">
        <v>2744</v>
      </c>
      <c r="K257" s="209"/>
      <c r="L257" s="209"/>
      <c r="M257" s="209">
        <v>914.65800000000002</v>
      </c>
      <c r="N257" s="209"/>
    </row>
    <row r="258" spans="2:14">
      <c r="B258" s="210" t="s">
        <v>106</v>
      </c>
      <c r="C258" s="210" t="s">
        <v>222</v>
      </c>
      <c r="D258" s="211" t="s">
        <v>242</v>
      </c>
      <c r="E258" s="212" t="s">
        <v>245</v>
      </c>
      <c r="F258" s="211" t="s">
        <v>23</v>
      </c>
      <c r="G258" s="212" t="s">
        <v>15</v>
      </c>
      <c r="H258" s="213">
        <v>0.6</v>
      </c>
      <c r="I258" s="214" t="s">
        <v>18</v>
      </c>
      <c r="J258" s="215">
        <v>147.6</v>
      </c>
      <c r="K258" s="215"/>
      <c r="L258" s="215"/>
      <c r="M258" s="215">
        <v>88.56</v>
      </c>
      <c r="N258" s="215"/>
    </row>
    <row r="259" spans="2:14">
      <c r="B259" s="204" t="s">
        <v>106</v>
      </c>
      <c r="C259" s="204" t="s">
        <v>222</v>
      </c>
      <c r="D259" s="205" t="s">
        <v>242</v>
      </c>
      <c r="E259" s="205" t="s">
        <v>246</v>
      </c>
      <c r="F259" s="205" t="s">
        <v>23</v>
      </c>
      <c r="G259" s="206" t="s">
        <v>15</v>
      </c>
      <c r="H259" s="207">
        <v>0.2</v>
      </c>
      <c r="I259" s="208" t="s">
        <v>21</v>
      </c>
      <c r="J259" s="209">
        <v>604</v>
      </c>
      <c r="K259" s="209">
        <v>1125.02</v>
      </c>
      <c r="L259" s="209"/>
      <c r="M259" s="209">
        <v>120.8</v>
      </c>
      <c r="N259" s="209">
        <v>225.00400000000002</v>
      </c>
    </row>
    <row r="260" spans="2:14">
      <c r="B260" s="210" t="s">
        <v>106</v>
      </c>
      <c r="C260" s="210" t="s">
        <v>222</v>
      </c>
      <c r="D260" s="211" t="s">
        <v>242</v>
      </c>
      <c r="E260" s="212" t="s">
        <v>247</v>
      </c>
      <c r="F260" s="211" t="s">
        <v>23</v>
      </c>
      <c r="G260" s="212" t="s">
        <v>15</v>
      </c>
      <c r="H260" s="213">
        <v>0.6</v>
      </c>
      <c r="I260" s="214" t="s">
        <v>18</v>
      </c>
      <c r="J260" s="215">
        <v>305</v>
      </c>
      <c r="K260" s="215">
        <v>177.4</v>
      </c>
      <c r="L260" s="215"/>
      <c r="M260" s="215">
        <v>183</v>
      </c>
      <c r="N260" s="215">
        <v>106.44</v>
      </c>
    </row>
    <row r="261" spans="2:14">
      <c r="B261" s="204" t="s">
        <v>106</v>
      </c>
      <c r="C261" s="204" t="s">
        <v>222</v>
      </c>
      <c r="D261" s="205" t="s">
        <v>242</v>
      </c>
      <c r="E261" s="205" t="s">
        <v>248</v>
      </c>
      <c r="F261" s="205" t="s">
        <v>23</v>
      </c>
      <c r="G261" s="206" t="s">
        <v>15</v>
      </c>
      <c r="H261" s="207">
        <v>0.6</v>
      </c>
      <c r="I261" s="208" t="s">
        <v>18</v>
      </c>
      <c r="J261" s="209">
        <v>305</v>
      </c>
      <c r="K261" s="209">
        <v>177.4</v>
      </c>
      <c r="L261" s="209"/>
      <c r="M261" s="209">
        <v>183</v>
      </c>
      <c r="N261" s="209">
        <v>106.44</v>
      </c>
    </row>
    <row r="262" spans="2:14">
      <c r="B262" s="210" t="s">
        <v>106</v>
      </c>
      <c r="C262" s="210" t="s">
        <v>222</v>
      </c>
      <c r="D262" s="211" t="s">
        <v>249</v>
      </c>
      <c r="E262" s="212" t="s">
        <v>250</v>
      </c>
      <c r="F262" s="211" t="s">
        <v>23</v>
      </c>
      <c r="G262" s="212" t="s">
        <v>15</v>
      </c>
      <c r="H262" s="213">
        <v>1</v>
      </c>
      <c r="I262" s="214" t="s">
        <v>13</v>
      </c>
      <c r="J262" s="215">
        <v>763.1</v>
      </c>
      <c r="K262" s="215"/>
      <c r="L262" s="215"/>
      <c r="M262" s="215">
        <v>763.1</v>
      </c>
      <c r="N262" s="215"/>
    </row>
    <row r="263" spans="2:14">
      <c r="B263" s="204" t="s">
        <v>106</v>
      </c>
      <c r="C263" s="204" t="s">
        <v>222</v>
      </c>
      <c r="D263" s="205" t="s">
        <v>249</v>
      </c>
      <c r="E263" s="205" t="s">
        <v>251</v>
      </c>
      <c r="F263" s="205" t="s">
        <v>23</v>
      </c>
      <c r="G263" s="206" t="s">
        <v>15</v>
      </c>
      <c r="H263" s="207">
        <v>0.33333000000000002</v>
      </c>
      <c r="I263" s="208" t="s">
        <v>21</v>
      </c>
      <c r="J263" s="209">
        <v>463</v>
      </c>
      <c r="K263" s="209"/>
      <c r="L263" s="209"/>
      <c r="M263" s="209">
        <v>154.33199999999999</v>
      </c>
      <c r="N263" s="209"/>
    </row>
    <row r="264" spans="2:14">
      <c r="B264" s="210" t="s">
        <v>106</v>
      </c>
      <c r="C264" s="210" t="s">
        <v>252</v>
      </c>
      <c r="D264" s="211" t="s">
        <v>253</v>
      </c>
      <c r="E264" s="212" t="s">
        <v>254</v>
      </c>
      <c r="F264" s="211" t="s">
        <v>60</v>
      </c>
      <c r="G264" s="212" t="s">
        <v>15</v>
      </c>
      <c r="H264" s="213">
        <v>0</v>
      </c>
      <c r="I264" s="214" t="s">
        <v>255</v>
      </c>
      <c r="J264" s="215">
        <v>24</v>
      </c>
      <c r="K264" s="215"/>
      <c r="L264" s="215"/>
      <c r="M264" s="215">
        <v>0</v>
      </c>
      <c r="N264" s="215"/>
    </row>
    <row r="265" spans="2:14">
      <c r="B265" s="204" t="s">
        <v>106</v>
      </c>
      <c r="C265" s="204" t="s">
        <v>252</v>
      </c>
      <c r="D265" s="205" t="s">
        <v>256</v>
      </c>
      <c r="E265" s="205" t="s">
        <v>257</v>
      </c>
      <c r="F265" s="205" t="s">
        <v>60</v>
      </c>
      <c r="G265" s="206" t="s">
        <v>15</v>
      </c>
      <c r="H265" s="207">
        <v>0.40500000000000003</v>
      </c>
      <c r="I265" s="208" t="s">
        <v>21</v>
      </c>
      <c r="J265" s="209">
        <v>2035</v>
      </c>
      <c r="K265" s="209"/>
      <c r="L265" s="209"/>
      <c r="M265" s="209">
        <v>824.17499999999995</v>
      </c>
      <c r="N265" s="209"/>
    </row>
    <row r="266" spans="2:14">
      <c r="B266" s="210" t="s">
        <v>106</v>
      </c>
      <c r="C266" s="210" t="s">
        <v>252</v>
      </c>
      <c r="D266" s="211" t="s">
        <v>258</v>
      </c>
      <c r="E266" s="212" t="s">
        <v>259</v>
      </c>
      <c r="F266" s="211" t="s">
        <v>11</v>
      </c>
      <c r="G266" s="212" t="s">
        <v>15</v>
      </c>
      <c r="H266" s="213">
        <v>1</v>
      </c>
      <c r="I266" s="214" t="s">
        <v>13</v>
      </c>
      <c r="J266" s="215">
        <v>152.5</v>
      </c>
      <c r="K266" s="215"/>
      <c r="L266" s="215"/>
      <c r="M266" s="215">
        <v>152.5</v>
      </c>
      <c r="N266" s="215"/>
    </row>
    <row r="267" spans="2:14">
      <c r="B267" s="204" t="s">
        <v>106</v>
      </c>
      <c r="C267" s="204" t="s">
        <v>252</v>
      </c>
      <c r="D267" s="205" t="s">
        <v>260</v>
      </c>
      <c r="E267" s="205" t="s">
        <v>261</v>
      </c>
      <c r="F267" s="205" t="s">
        <v>23</v>
      </c>
      <c r="G267" s="206" t="s">
        <v>15</v>
      </c>
      <c r="H267" s="207">
        <v>0.36</v>
      </c>
      <c r="I267" s="208" t="s">
        <v>21</v>
      </c>
      <c r="J267" s="209">
        <v>261</v>
      </c>
      <c r="K267" s="209"/>
      <c r="L267" s="209"/>
      <c r="M267" s="209">
        <v>93.96</v>
      </c>
      <c r="N267" s="209"/>
    </row>
    <row r="268" spans="2:14">
      <c r="B268" s="210" t="s">
        <v>106</v>
      </c>
      <c r="C268" s="210" t="s">
        <v>252</v>
      </c>
      <c r="D268" s="211" t="s">
        <v>260</v>
      </c>
      <c r="E268" s="212" t="s">
        <v>262</v>
      </c>
      <c r="F268" s="211" t="s">
        <v>23</v>
      </c>
      <c r="G268" s="212" t="s">
        <v>15</v>
      </c>
      <c r="H268" s="213">
        <v>1</v>
      </c>
      <c r="I268" s="214" t="s">
        <v>13</v>
      </c>
      <c r="J268" s="215"/>
      <c r="K268" s="215">
        <v>375</v>
      </c>
      <c r="L268" s="215"/>
      <c r="M268" s="215"/>
      <c r="N268" s="215">
        <v>375</v>
      </c>
    </row>
    <row r="269" spans="2:14">
      <c r="B269" s="204" t="s">
        <v>106</v>
      </c>
      <c r="C269" s="204" t="s">
        <v>252</v>
      </c>
      <c r="D269" s="205" t="s">
        <v>260</v>
      </c>
      <c r="E269" s="205" t="s">
        <v>263</v>
      </c>
      <c r="F269" s="205" t="s">
        <v>23</v>
      </c>
      <c r="G269" s="206" t="s">
        <v>15</v>
      </c>
      <c r="H269" s="207">
        <v>0.94679999999999997</v>
      </c>
      <c r="I269" s="208" t="s">
        <v>13</v>
      </c>
      <c r="J269" s="209">
        <v>551.29999999999995</v>
      </c>
      <c r="K269" s="209"/>
      <c r="L269" s="209"/>
      <c r="M269" s="209">
        <v>521.971</v>
      </c>
      <c r="N269" s="209"/>
    </row>
    <row r="270" spans="2:14">
      <c r="B270" s="210" t="s">
        <v>106</v>
      </c>
      <c r="C270" s="210" t="s">
        <v>252</v>
      </c>
      <c r="D270" s="211" t="s">
        <v>260</v>
      </c>
      <c r="E270" s="212" t="s">
        <v>261</v>
      </c>
      <c r="F270" s="211" t="s">
        <v>56</v>
      </c>
      <c r="G270" s="212" t="s">
        <v>15</v>
      </c>
      <c r="H270" s="213">
        <v>0.36</v>
      </c>
      <c r="I270" s="214" t="s">
        <v>21</v>
      </c>
      <c r="J270" s="215">
        <v>1084</v>
      </c>
      <c r="K270" s="215"/>
      <c r="L270" s="215"/>
      <c r="M270" s="215">
        <v>390.24</v>
      </c>
      <c r="N270" s="215"/>
    </row>
    <row r="271" spans="2:14">
      <c r="B271" s="204" t="s">
        <v>106</v>
      </c>
      <c r="C271" s="204" t="s">
        <v>252</v>
      </c>
      <c r="D271" s="205" t="s">
        <v>264</v>
      </c>
      <c r="E271" s="205" t="s">
        <v>265</v>
      </c>
      <c r="F271" s="205" t="s">
        <v>23</v>
      </c>
      <c r="G271" s="206" t="s">
        <v>12</v>
      </c>
      <c r="H271" s="207">
        <v>0.3</v>
      </c>
      <c r="I271" s="208" t="s">
        <v>21</v>
      </c>
      <c r="J271" s="209">
        <v>2375</v>
      </c>
      <c r="K271" s="209">
        <v>430</v>
      </c>
      <c r="L271" s="209"/>
      <c r="M271" s="209">
        <v>712.5</v>
      </c>
      <c r="N271" s="209">
        <v>129</v>
      </c>
    </row>
    <row r="272" spans="2:14">
      <c r="B272" s="210" t="s">
        <v>106</v>
      </c>
      <c r="C272" s="210" t="s">
        <v>252</v>
      </c>
      <c r="D272" s="211" t="s">
        <v>264</v>
      </c>
      <c r="E272" s="212" t="s">
        <v>266</v>
      </c>
      <c r="F272" s="211" t="s">
        <v>56</v>
      </c>
      <c r="G272" s="212" t="s">
        <v>12</v>
      </c>
      <c r="H272" s="213">
        <v>0.3</v>
      </c>
      <c r="I272" s="214" t="s">
        <v>21</v>
      </c>
      <c r="J272" s="215">
        <v>105</v>
      </c>
      <c r="K272" s="215"/>
      <c r="L272" s="215"/>
      <c r="M272" s="215">
        <v>31.5</v>
      </c>
      <c r="N272" s="215"/>
    </row>
    <row r="273" spans="2:14">
      <c r="B273" s="204" t="s">
        <v>106</v>
      </c>
      <c r="C273" s="204" t="s">
        <v>252</v>
      </c>
      <c r="D273" s="205" t="s">
        <v>264</v>
      </c>
      <c r="E273" s="205" t="s">
        <v>265</v>
      </c>
      <c r="F273" s="205" t="s">
        <v>56</v>
      </c>
      <c r="G273" s="206" t="s">
        <v>12</v>
      </c>
      <c r="H273" s="207">
        <v>0.3</v>
      </c>
      <c r="I273" s="208" t="s">
        <v>21</v>
      </c>
      <c r="J273" s="209">
        <v>500</v>
      </c>
      <c r="K273" s="209"/>
      <c r="L273" s="209"/>
      <c r="M273" s="209">
        <v>150</v>
      </c>
      <c r="N273" s="209"/>
    </row>
    <row r="274" spans="2:14">
      <c r="B274" s="210" t="s">
        <v>106</v>
      </c>
      <c r="C274" s="210" t="s">
        <v>252</v>
      </c>
      <c r="D274" s="211" t="s">
        <v>267</v>
      </c>
      <c r="E274" s="212" t="s">
        <v>268</v>
      </c>
      <c r="F274" s="211" t="s">
        <v>23</v>
      </c>
      <c r="G274" s="212" t="s">
        <v>15</v>
      </c>
      <c r="H274" s="213">
        <v>1</v>
      </c>
      <c r="I274" s="214" t="s">
        <v>13</v>
      </c>
      <c r="J274" s="215">
        <v>713</v>
      </c>
      <c r="K274" s="215"/>
      <c r="L274" s="215"/>
      <c r="M274" s="215">
        <v>713</v>
      </c>
      <c r="N274" s="215"/>
    </row>
    <row r="275" spans="2:14">
      <c r="B275" s="204" t="s">
        <v>106</v>
      </c>
      <c r="C275" s="204" t="s">
        <v>252</v>
      </c>
      <c r="D275" s="205" t="s">
        <v>267</v>
      </c>
      <c r="E275" s="205" t="s">
        <v>269</v>
      </c>
      <c r="F275" s="205" t="s">
        <v>23</v>
      </c>
      <c r="G275" s="206" t="s">
        <v>15</v>
      </c>
      <c r="H275" s="207">
        <v>1</v>
      </c>
      <c r="I275" s="208" t="s">
        <v>13</v>
      </c>
      <c r="J275" s="209">
        <v>124</v>
      </c>
      <c r="K275" s="209"/>
      <c r="L275" s="209"/>
      <c r="M275" s="209">
        <v>124</v>
      </c>
      <c r="N275" s="209"/>
    </row>
    <row r="276" spans="2:14">
      <c r="B276" s="210" t="s">
        <v>106</v>
      </c>
      <c r="C276" s="210" t="s">
        <v>252</v>
      </c>
      <c r="D276" s="211" t="s">
        <v>267</v>
      </c>
      <c r="E276" s="212" t="s">
        <v>270</v>
      </c>
      <c r="F276" s="211" t="s">
        <v>23</v>
      </c>
      <c r="G276" s="212" t="s">
        <v>15</v>
      </c>
      <c r="H276" s="213">
        <v>1</v>
      </c>
      <c r="I276" s="214" t="s">
        <v>13</v>
      </c>
      <c r="J276" s="215">
        <v>213</v>
      </c>
      <c r="K276" s="215"/>
      <c r="L276" s="215"/>
      <c r="M276" s="215">
        <v>213</v>
      </c>
      <c r="N276" s="215"/>
    </row>
    <row r="277" spans="2:14">
      <c r="B277" s="204" t="s">
        <v>106</v>
      </c>
      <c r="C277" s="204" t="s">
        <v>252</v>
      </c>
      <c r="D277" s="205" t="s">
        <v>267</v>
      </c>
      <c r="E277" s="205" t="s">
        <v>271</v>
      </c>
      <c r="F277" s="205" t="s">
        <v>23</v>
      </c>
      <c r="G277" s="206" t="s">
        <v>15</v>
      </c>
      <c r="H277" s="207">
        <v>1</v>
      </c>
      <c r="I277" s="208" t="s">
        <v>13</v>
      </c>
      <c r="J277" s="209">
        <v>281</v>
      </c>
      <c r="K277" s="209"/>
      <c r="L277" s="209"/>
      <c r="M277" s="209">
        <v>281</v>
      </c>
      <c r="N277" s="209"/>
    </row>
    <row r="278" spans="2:14">
      <c r="B278" s="210" t="s">
        <v>106</v>
      </c>
      <c r="C278" s="210" t="s">
        <v>252</v>
      </c>
      <c r="D278" s="211" t="s">
        <v>267</v>
      </c>
      <c r="E278" s="212" t="s">
        <v>272</v>
      </c>
      <c r="F278" s="211" t="s">
        <v>23</v>
      </c>
      <c r="G278" s="212" t="s">
        <v>15</v>
      </c>
      <c r="H278" s="213">
        <v>1</v>
      </c>
      <c r="I278" s="214" t="s">
        <v>13</v>
      </c>
      <c r="J278" s="215">
        <v>77</v>
      </c>
      <c r="K278" s="215"/>
      <c r="L278" s="215"/>
      <c r="M278" s="215">
        <v>77</v>
      </c>
      <c r="N278" s="215"/>
    </row>
    <row r="279" spans="2:14">
      <c r="B279" s="204" t="s">
        <v>106</v>
      </c>
      <c r="C279" s="204" t="s">
        <v>252</v>
      </c>
      <c r="D279" s="205" t="s">
        <v>267</v>
      </c>
      <c r="E279" s="205" t="s">
        <v>273</v>
      </c>
      <c r="F279" s="205" t="s">
        <v>23</v>
      </c>
      <c r="G279" s="206" t="s">
        <v>15</v>
      </c>
      <c r="H279" s="207">
        <v>1</v>
      </c>
      <c r="I279" s="208" t="s">
        <v>13</v>
      </c>
      <c r="J279" s="209">
        <v>342</v>
      </c>
      <c r="K279" s="209"/>
      <c r="L279" s="209"/>
      <c r="M279" s="209">
        <v>342</v>
      </c>
      <c r="N279" s="209"/>
    </row>
    <row r="280" spans="2:14">
      <c r="B280" s="210" t="s">
        <v>106</v>
      </c>
      <c r="C280" s="210" t="s">
        <v>252</v>
      </c>
      <c r="D280" s="211" t="s">
        <v>267</v>
      </c>
      <c r="E280" s="212" t="s">
        <v>274</v>
      </c>
      <c r="F280" s="211" t="s">
        <v>23</v>
      </c>
      <c r="G280" s="212" t="s">
        <v>15</v>
      </c>
      <c r="H280" s="213">
        <v>1</v>
      </c>
      <c r="I280" s="214" t="s">
        <v>13</v>
      </c>
      <c r="J280" s="215"/>
      <c r="K280" s="215">
        <v>110</v>
      </c>
      <c r="L280" s="215"/>
      <c r="M280" s="215"/>
      <c r="N280" s="215">
        <v>110</v>
      </c>
    </row>
    <row r="281" spans="2:14">
      <c r="B281" s="204" t="s">
        <v>106</v>
      </c>
      <c r="C281" s="204" t="s">
        <v>252</v>
      </c>
      <c r="D281" s="205" t="s">
        <v>267</v>
      </c>
      <c r="E281" s="205" t="s">
        <v>275</v>
      </c>
      <c r="F281" s="205" t="s">
        <v>23</v>
      </c>
      <c r="G281" s="206" t="s">
        <v>15</v>
      </c>
      <c r="H281" s="207">
        <v>1</v>
      </c>
      <c r="I281" s="208" t="s">
        <v>13</v>
      </c>
      <c r="J281" s="209">
        <v>136</v>
      </c>
      <c r="K281" s="209"/>
      <c r="L281" s="209"/>
      <c r="M281" s="209">
        <v>136</v>
      </c>
      <c r="N281" s="209"/>
    </row>
    <row r="282" spans="2:14">
      <c r="B282" s="210" t="s">
        <v>106</v>
      </c>
      <c r="C282" s="210" t="s">
        <v>252</v>
      </c>
      <c r="D282" s="211" t="s">
        <v>267</v>
      </c>
      <c r="E282" s="212" t="s">
        <v>276</v>
      </c>
      <c r="F282" s="211" t="s">
        <v>60</v>
      </c>
      <c r="G282" s="212" t="s">
        <v>15</v>
      </c>
      <c r="H282" s="213">
        <v>1</v>
      </c>
      <c r="I282" s="214" t="s">
        <v>13</v>
      </c>
      <c r="J282" s="215">
        <v>115</v>
      </c>
      <c r="K282" s="215"/>
      <c r="L282" s="215"/>
      <c r="M282" s="215">
        <v>115</v>
      </c>
      <c r="N282" s="215"/>
    </row>
    <row r="283" spans="2:14">
      <c r="B283" s="204" t="s">
        <v>106</v>
      </c>
      <c r="C283" s="204" t="s">
        <v>252</v>
      </c>
      <c r="D283" s="205" t="s">
        <v>267</v>
      </c>
      <c r="E283" s="205" t="s">
        <v>277</v>
      </c>
      <c r="F283" s="205" t="s">
        <v>60</v>
      </c>
      <c r="G283" s="206" t="s">
        <v>15</v>
      </c>
      <c r="H283" s="207">
        <v>1</v>
      </c>
      <c r="I283" s="208" t="s">
        <v>13</v>
      </c>
      <c r="J283" s="209"/>
      <c r="K283" s="209">
        <v>660</v>
      </c>
      <c r="L283" s="209"/>
      <c r="M283" s="209"/>
      <c r="N283" s="209">
        <v>660</v>
      </c>
    </row>
    <row r="284" spans="2:14">
      <c r="B284" s="210" t="s">
        <v>106</v>
      </c>
      <c r="C284" s="210" t="s">
        <v>252</v>
      </c>
      <c r="D284" s="211" t="s">
        <v>267</v>
      </c>
      <c r="E284" s="212" t="s">
        <v>278</v>
      </c>
      <c r="F284" s="211" t="s">
        <v>60</v>
      </c>
      <c r="G284" s="212" t="s">
        <v>15</v>
      </c>
      <c r="H284" s="213">
        <v>1</v>
      </c>
      <c r="I284" s="214" t="s">
        <v>13</v>
      </c>
      <c r="J284" s="215">
        <v>300</v>
      </c>
      <c r="K284" s="215"/>
      <c r="L284" s="215"/>
      <c r="M284" s="215">
        <v>300</v>
      </c>
      <c r="N284" s="215"/>
    </row>
    <row r="285" spans="2:14">
      <c r="B285" s="204" t="s">
        <v>106</v>
      </c>
      <c r="C285" s="204" t="s">
        <v>252</v>
      </c>
      <c r="D285" s="205" t="s">
        <v>267</v>
      </c>
      <c r="E285" s="205" t="s">
        <v>268</v>
      </c>
      <c r="F285" s="205" t="s">
        <v>19</v>
      </c>
      <c r="G285" s="206" t="s">
        <v>15</v>
      </c>
      <c r="H285" s="207">
        <v>1</v>
      </c>
      <c r="I285" s="208" t="s">
        <v>13</v>
      </c>
      <c r="J285" s="209"/>
      <c r="K285" s="209">
        <v>1.55</v>
      </c>
      <c r="L285" s="209"/>
      <c r="M285" s="209"/>
      <c r="N285" s="209">
        <v>1.55</v>
      </c>
    </row>
    <row r="286" spans="2:14">
      <c r="B286" s="210" t="s">
        <v>106</v>
      </c>
      <c r="C286" s="210" t="s">
        <v>279</v>
      </c>
      <c r="D286" s="211" t="s">
        <v>279</v>
      </c>
      <c r="E286" s="212" t="s">
        <v>280</v>
      </c>
      <c r="F286" s="211" t="s">
        <v>60</v>
      </c>
      <c r="G286" s="212" t="s">
        <v>12</v>
      </c>
      <c r="H286" s="213">
        <v>1</v>
      </c>
      <c r="I286" s="214" t="s">
        <v>13</v>
      </c>
      <c r="J286" s="215">
        <v>1542.375</v>
      </c>
      <c r="K286" s="215"/>
      <c r="L286" s="215"/>
      <c r="M286" s="215">
        <v>1542.375</v>
      </c>
      <c r="N286" s="215"/>
    </row>
    <row r="287" spans="2:14">
      <c r="B287" s="204" t="s">
        <v>106</v>
      </c>
      <c r="C287" s="204" t="s">
        <v>279</v>
      </c>
      <c r="D287" s="205" t="s">
        <v>279</v>
      </c>
      <c r="E287" s="205" t="s">
        <v>281</v>
      </c>
      <c r="F287" s="205" t="s">
        <v>60</v>
      </c>
      <c r="G287" s="206" t="s">
        <v>15</v>
      </c>
      <c r="H287" s="207">
        <v>1</v>
      </c>
      <c r="I287" s="208" t="s">
        <v>13</v>
      </c>
      <c r="J287" s="209">
        <v>954.6</v>
      </c>
      <c r="K287" s="209"/>
      <c r="L287" s="209"/>
      <c r="M287" s="209">
        <v>954.6</v>
      </c>
      <c r="N287" s="209"/>
    </row>
    <row r="288" spans="2:14">
      <c r="B288" s="210" t="s">
        <v>106</v>
      </c>
      <c r="C288" s="210" t="s">
        <v>279</v>
      </c>
      <c r="D288" s="211" t="s">
        <v>279</v>
      </c>
      <c r="E288" s="212" t="s">
        <v>282</v>
      </c>
      <c r="F288" s="211" t="s">
        <v>23</v>
      </c>
      <c r="G288" s="212" t="s">
        <v>15</v>
      </c>
      <c r="H288" s="213">
        <v>1</v>
      </c>
      <c r="I288" s="214" t="s">
        <v>13</v>
      </c>
      <c r="J288" s="215">
        <v>122</v>
      </c>
      <c r="K288" s="215"/>
      <c r="L288" s="215"/>
      <c r="M288" s="215">
        <v>122</v>
      </c>
      <c r="N288" s="215"/>
    </row>
    <row r="289" spans="2:14">
      <c r="B289" s="204" t="s">
        <v>106</v>
      </c>
      <c r="C289" s="204" t="s">
        <v>279</v>
      </c>
      <c r="D289" s="205" t="s">
        <v>279</v>
      </c>
      <c r="E289" s="205" t="s">
        <v>283</v>
      </c>
      <c r="F289" s="205" t="s">
        <v>23</v>
      </c>
      <c r="G289" s="206" t="s">
        <v>12</v>
      </c>
      <c r="H289" s="207">
        <v>1</v>
      </c>
      <c r="I289" s="208" t="s">
        <v>13</v>
      </c>
      <c r="J289" s="209">
        <v>479</v>
      </c>
      <c r="K289" s="209"/>
      <c r="L289" s="209"/>
      <c r="M289" s="209">
        <v>479</v>
      </c>
      <c r="N289" s="209"/>
    </row>
    <row r="290" spans="2:14">
      <c r="B290" s="210" t="s">
        <v>106</v>
      </c>
      <c r="C290" s="210" t="s">
        <v>279</v>
      </c>
      <c r="D290" s="211" t="s">
        <v>279</v>
      </c>
      <c r="E290" s="212" t="s">
        <v>284</v>
      </c>
      <c r="F290" s="211" t="s">
        <v>23</v>
      </c>
      <c r="G290" s="212" t="s">
        <v>12</v>
      </c>
      <c r="H290" s="213">
        <v>1</v>
      </c>
      <c r="I290" s="214" t="s">
        <v>13</v>
      </c>
      <c r="J290" s="215">
        <v>396</v>
      </c>
      <c r="K290" s="215"/>
      <c r="L290" s="215"/>
      <c r="M290" s="215">
        <v>396</v>
      </c>
      <c r="N290" s="215"/>
    </row>
    <row r="291" spans="2:14">
      <c r="B291" s="204" t="s">
        <v>106</v>
      </c>
      <c r="C291" s="204" t="s">
        <v>279</v>
      </c>
      <c r="D291" s="205" t="s">
        <v>279</v>
      </c>
      <c r="E291" s="205" t="s">
        <v>285</v>
      </c>
      <c r="F291" s="205" t="s">
        <v>17</v>
      </c>
      <c r="G291" s="206" t="s">
        <v>15</v>
      </c>
      <c r="H291" s="207">
        <v>1</v>
      </c>
      <c r="I291" s="208" t="s">
        <v>13</v>
      </c>
      <c r="J291" s="209">
        <v>46</v>
      </c>
      <c r="K291" s="209"/>
      <c r="L291" s="209"/>
      <c r="M291" s="209">
        <v>46</v>
      </c>
      <c r="N291" s="209"/>
    </row>
    <row r="292" spans="2:14">
      <c r="B292" s="210" t="s">
        <v>286</v>
      </c>
      <c r="C292" s="210"/>
      <c r="D292" s="211" t="s">
        <v>9</v>
      </c>
      <c r="E292" s="212" t="s">
        <v>287</v>
      </c>
      <c r="F292" s="211" t="s">
        <v>23</v>
      </c>
      <c r="G292" s="212" t="s">
        <v>288</v>
      </c>
      <c r="H292" s="213">
        <v>1</v>
      </c>
      <c r="I292" s="214" t="s">
        <v>13</v>
      </c>
      <c r="J292" s="215">
        <v>149.57</v>
      </c>
      <c r="K292" s="215"/>
      <c r="L292" s="215"/>
      <c r="M292" s="215">
        <v>149.57</v>
      </c>
      <c r="N292" s="215"/>
    </row>
    <row r="293" spans="2:14">
      <c r="B293" s="204" t="s">
        <v>286</v>
      </c>
      <c r="C293" s="204"/>
      <c r="D293" s="205" t="s">
        <v>9</v>
      </c>
      <c r="E293" s="205" t="s">
        <v>289</v>
      </c>
      <c r="F293" s="205" t="s">
        <v>23</v>
      </c>
      <c r="G293" s="206" t="s">
        <v>288</v>
      </c>
      <c r="H293" s="207">
        <v>1</v>
      </c>
      <c r="I293" s="208" t="s">
        <v>13</v>
      </c>
      <c r="J293" s="209">
        <v>130</v>
      </c>
      <c r="K293" s="209"/>
      <c r="L293" s="209"/>
      <c r="M293" s="209">
        <v>130</v>
      </c>
      <c r="N293" s="209"/>
    </row>
    <row r="294" spans="2:14">
      <c r="B294" s="210" t="s">
        <v>286</v>
      </c>
      <c r="C294" s="210"/>
      <c r="D294" s="211" t="s">
        <v>9</v>
      </c>
      <c r="E294" s="212" t="s">
        <v>290</v>
      </c>
      <c r="F294" s="211" t="s">
        <v>23</v>
      </c>
      <c r="G294" s="212" t="s">
        <v>288</v>
      </c>
      <c r="H294" s="213">
        <v>1</v>
      </c>
      <c r="I294" s="214" t="s">
        <v>13</v>
      </c>
      <c r="J294" s="215">
        <v>130</v>
      </c>
      <c r="K294" s="215"/>
      <c r="L294" s="215"/>
      <c r="M294" s="215">
        <v>130</v>
      </c>
      <c r="N294" s="215"/>
    </row>
    <row r="295" spans="2:14">
      <c r="B295" s="204" t="s">
        <v>286</v>
      </c>
      <c r="C295" s="204"/>
      <c r="D295" s="205" t="s">
        <v>9</v>
      </c>
      <c r="E295" s="205" t="s">
        <v>291</v>
      </c>
      <c r="F295" s="205" t="s">
        <v>23</v>
      </c>
      <c r="G295" s="206" t="s">
        <v>288</v>
      </c>
      <c r="H295" s="207">
        <v>1</v>
      </c>
      <c r="I295" s="208" t="s">
        <v>13</v>
      </c>
      <c r="J295" s="209">
        <v>91.825000000000003</v>
      </c>
      <c r="K295" s="209"/>
      <c r="L295" s="209"/>
      <c r="M295" s="209">
        <v>91.825000000000003</v>
      </c>
      <c r="N295" s="209"/>
    </row>
    <row r="296" spans="2:14">
      <c r="B296" s="210" t="s">
        <v>286</v>
      </c>
      <c r="C296" s="210"/>
      <c r="D296" s="211" t="s">
        <v>9</v>
      </c>
      <c r="E296" s="212" t="s">
        <v>292</v>
      </c>
      <c r="F296" s="211" t="s">
        <v>23</v>
      </c>
      <c r="G296" s="212" t="s">
        <v>288</v>
      </c>
      <c r="H296" s="213">
        <v>1</v>
      </c>
      <c r="I296" s="214" t="s">
        <v>13</v>
      </c>
      <c r="J296" s="215">
        <v>90</v>
      </c>
      <c r="K296" s="215"/>
      <c r="L296" s="215"/>
      <c r="M296" s="215">
        <v>90</v>
      </c>
      <c r="N296" s="215"/>
    </row>
    <row r="297" spans="2:14">
      <c r="B297" s="204" t="s">
        <v>286</v>
      </c>
      <c r="C297" s="204"/>
      <c r="D297" s="205" t="s">
        <v>9</v>
      </c>
      <c r="E297" s="205" t="s">
        <v>293</v>
      </c>
      <c r="F297" s="205" t="s">
        <v>23</v>
      </c>
      <c r="G297" s="206" t="s">
        <v>288</v>
      </c>
      <c r="H297" s="207">
        <v>1</v>
      </c>
      <c r="I297" s="208" t="s">
        <v>13</v>
      </c>
      <c r="J297" s="209">
        <v>88</v>
      </c>
      <c r="K297" s="209"/>
      <c r="L297" s="209"/>
      <c r="M297" s="209">
        <v>88</v>
      </c>
      <c r="N297" s="209"/>
    </row>
    <row r="298" spans="2:14">
      <c r="B298" s="210" t="s">
        <v>286</v>
      </c>
      <c r="C298" s="210"/>
      <c r="D298" s="211" t="s">
        <v>9</v>
      </c>
      <c r="E298" s="212" t="s">
        <v>294</v>
      </c>
      <c r="F298" s="211" t="s">
        <v>23</v>
      </c>
      <c r="G298" s="212" t="s">
        <v>288</v>
      </c>
      <c r="H298" s="213">
        <v>1</v>
      </c>
      <c r="I298" s="214" t="s">
        <v>13</v>
      </c>
      <c r="J298" s="215">
        <v>67.034999999999997</v>
      </c>
      <c r="K298" s="215"/>
      <c r="L298" s="215"/>
      <c r="M298" s="215">
        <v>67.034999999999997</v>
      </c>
      <c r="N298" s="215"/>
    </row>
    <row r="299" spans="2:14">
      <c r="B299" s="204" t="s">
        <v>286</v>
      </c>
      <c r="C299" s="204"/>
      <c r="D299" s="205" t="s">
        <v>9</v>
      </c>
      <c r="E299" s="205" t="s">
        <v>295</v>
      </c>
      <c r="F299" s="205" t="s">
        <v>23</v>
      </c>
      <c r="G299" s="206" t="s">
        <v>288</v>
      </c>
      <c r="H299" s="207">
        <v>1</v>
      </c>
      <c r="I299" s="208" t="s">
        <v>13</v>
      </c>
      <c r="J299" s="209">
        <v>64.89</v>
      </c>
      <c r="K299" s="209"/>
      <c r="L299" s="209"/>
      <c r="M299" s="209">
        <v>64.89</v>
      </c>
      <c r="N299" s="209"/>
    </row>
    <row r="300" spans="2:14">
      <c r="B300" s="210" t="s">
        <v>286</v>
      </c>
      <c r="C300" s="210"/>
      <c r="D300" s="211" t="s">
        <v>9</v>
      </c>
      <c r="E300" s="212" t="s">
        <v>296</v>
      </c>
      <c r="F300" s="211" t="s">
        <v>23</v>
      </c>
      <c r="G300" s="212" t="s">
        <v>288</v>
      </c>
      <c r="H300" s="213">
        <v>1</v>
      </c>
      <c r="I300" s="214" t="s">
        <v>13</v>
      </c>
      <c r="J300" s="215">
        <v>56.311</v>
      </c>
      <c r="K300" s="215"/>
      <c r="L300" s="215"/>
      <c r="M300" s="215">
        <v>56.311</v>
      </c>
      <c r="N300" s="215"/>
    </row>
    <row r="301" spans="2:14">
      <c r="B301" s="204" t="s">
        <v>286</v>
      </c>
      <c r="C301" s="204"/>
      <c r="D301" s="205" t="s">
        <v>9</v>
      </c>
      <c r="E301" s="205" t="s">
        <v>297</v>
      </c>
      <c r="F301" s="205" t="s">
        <v>23</v>
      </c>
      <c r="G301" s="206" t="s">
        <v>288</v>
      </c>
      <c r="H301" s="207">
        <v>1</v>
      </c>
      <c r="I301" s="208" t="s">
        <v>13</v>
      </c>
      <c r="J301" s="209">
        <v>55</v>
      </c>
      <c r="K301" s="209"/>
      <c r="L301" s="209"/>
      <c r="M301" s="209">
        <v>55</v>
      </c>
      <c r="N301" s="209"/>
    </row>
    <row r="302" spans="2:14">
      <c r="B302" s="210" t="s">
        <v>286</v>
      </c>
      <c r="C302" s="210"/>
      <c r="D302" s="211" t="s">
        <v>9</v>
      </c>
      <c r="E302" s="212" t="s">
        <v>298</v>
      </c>
      <c r="F302" s="211" t="s">
        <v>23</v>
      </c>
      <c r="G302" s="212" t="s">
        <v>288</v>
      </c>
      <c r="H302" s="213">
        <v>1</v>
      </c>
      <c r="I302" s="214" t="s">
        <v>13</v>
      </c>
      <c r="J302" s="215">
        <v>51.746000000000002</v>
      </c>
      <c r="K302" s="215"/>
      <c r="L302" s="215"/>
      <c r="M302" s="215">
        <v>51.746000000000002</v>
      </c>
      <c r="N302" s="215"/>
    </row>
    <row r="303" spans="2:14">
      <c r="B303" s="204" t="s">
        <v>286</v>
      </c>
      <c r="C303" s="204"/>
      <c r="D303" s="205" t="s">
        <v>9</v>
      </c>
      <c r="E303" s="205" t="s">
        <v>178</v>
      </c>
      <c r="F303" s="205" t="s">
        <v>23</v>
      </c>
      <c r="G303" s="206" t="s">
        <v>288</v>
      </c>
      <c r="H303" s="207">
        <v>1</v>
      </c>
      <c r="I303" s="208" t="s">
        <v>13</v>
      </c>
      <c r="J303" s="209">
        <v>563.77700000000004</v>
      </c>
      <c r="K303" s="209"/>
      <c r="L303" s="209"/>
      <c r="M303" s="209">
        <v>563.77700000000004</v>
      </c>
      <c r="N303" s="209"/>
    </row>
    <row r="304" spans="2:14">
      <c r="B304" s="210" t="s">
        <v>286</v>
      </c>
      <c r="C304" s="210"/>
      <c r="D304" s="211" t="s">
        <v>9</v>
      </c>
      <c r="E304" s="212" t="s">
        <v>51</v>
      </c>
      <c r="F304" s="211" t="s">
        <v>51</v>
      </c>
      <c r="G304" s="212" t="s">
        <v>288</v>
      </c>
      <c r="H304" s="213">
        <v>1</v>
      </c>
      <c r="I304" s="214" t="s">
        <v>13</v>
      </c>
      <c r="J304" s="215">
        <v>20</v>
      </c>
      <c r="K304" s="215">
        <v>6.4</v>
      </c>
      <c r="L304" s="215"/>
      <c r="M304" s="215">
        <v>20</v>
      </c>
      <c r="N304" s="215">
        <v>6.4</v>
      </c>
    </row>
    <row r="305" spans="2:14">
      <c r="B305" s="204" t="s">
        <v>286</v>
      </c>
      <c r="C305" s="204"/>
      <c r="D305" s="205" t="s">
        <v>9</v>
      </c>
      <c r="E305" s="205" t="s">
        <v>19</v>
      </c>
      <c r="F305" s="205" t="s">
        <v>19</v>
      </c>
      <c r="G305" s="206" t="s">
        <v>288</v>
      </c>
      <c r="H305" s="207">
        <v>1</v>
      </c>
      <c r="I305" s="208" t="s">
        <v>13</v>
      </c>
      <c r="J305" s="209">
        <v>5.1230000000000002</v>
      </c>
      <c r="K305" s="209"/>
      <c r="L305" s="209"/>
      <c r="M305" s="209">
        <v>5.1230000000000002</v>
      </c>
      <c r="N305" s="209"/>
    </row>
    <row r="306" spans="2:14">
      <c r="B306" s="210" t="s">
        <v>286</v>
      </c>
      <c r="C306" s="210"/>
      <c r="D306" s="211" t="s">
        <v>9</v>
      </c>
      <c r="E306" s="212" t="s">
        <v>290</v>
      </c>
      <c r="F306" s="211" t="s">
        <v>60</v>
      </c>
      <c r="G306" s="212" t="s">
        <v>288</v>
      </c>
      <c r="H306" s="213">
        <v>1</v>
      </c>
      <c r="I306" s="214" t="s">
        <v>13</v>
      </c>
      <c r="J306" s="215">
        <v>7</v>
      </c>
      <c r="K306" s="215"/>
      <c r="L306" s="215"/>
      <c r="M306" s="215">
        <v>7</v>
      </c>
      <c r="N306" s="215"/>
    </row>
    <row r="307" spans="2:14">
      <c r="B307" s="204" t="s">
        <v>286</v>
      </c>
      <c r="C307" s="204"/>
      <c r="D307" s="205" t="s">
        <v>58</v>
      </c>
      <c r="E307" s="205" t="s">
        <v>299</v>
      </c>
      <c r="F307" s="205" t="s">
        <v>23</v>
      </c>
      <c r="G307" s="206" t="s">
        <v>288</v>
      </c>
      <c r="H307" s="207">
        <v>1</v>
      </c>
      <c r="I307" s="208" t="s">
        <v>13</v>
      </c>
      <c r="J307" s="209">
        <v>9.8699999999999992</v>
      </c>
      <c r="K307" s="209"/>
      <c r="L307" s="209"/>
      <c r="M307" s="209">
        <v>9.8699999999999992</v>
      </c>
      <c r="N307" s="209"/>
    </row>
    <row r="308" spans="2:14">
      <c r="B308" s="210" t="s">
        <v>286</v>
      </c>
      <c r="C308" s="210"/>
      <c r="D308" s="211" t="s">
        <v>89</v>
      </c>
      <c r="E308" s="212" t="s">
        <v>300</v>
      </c>
      <c r="F308" s="211" t="s">
        <v>23</v>
      </c>
      <c r="G308" s="212" t="s">
        <v>288</v>
      </c>
      <c r="H308" s="213">
        <v>1</v>
      </c>
      <c r="I308" s="214" t="s">
        <v>13</v>
      </c>
      <c r="J308" s="215">
        <v>89</v>
      </c>
      <c r="K308" s="215"/>
      <c r="L308" s="215"/>
      <c r="M308" s="215">
        <v>89</v>
      </c>
      <c r="N308" s="215"/>
    </row>
    <row r="309" spans="2:14">
      <c r="B309" s="204" t="s">
        <v>286</v>
      </c>
      <c r="C309" s="204"/>
      <c r="D309" s="205" t="s">
        <v>89</v>
      </c>
      <c r="E309" s="205" t="s">
        <v>178</v>
      </c>
      <c r="F309" s="205" t="s">
        <v>23</v>
      </c>
      <c r="G309" s="206" t="s">
        <v>288</v>
      </c>
      <c r="H309" s="207">
        <v>1</v>
      </c>
      <c r="I309" s="208" t="s">
        <v>13</v>
      </c>
      <c r="J309" s="209">
        <v>191.30700000000002</v>
      </c>
      <c r="K309" s="209"/>
      <c r="L309" s="209"/>
      <c r="M309" s="209">
        <v>191.30700000000002</v>
      </c>
      <c r="N309" s="209"/>
    </row>
    <row r="310" spans="2:14">
      <c r="B310" s="210" t="s">
        <v>286</v>
      </c>
      <c r="C310" s="210"/>
      <c r="D310" s="211" t="s">
        <v>89</v>
      </c>
      <c r="E310" s="212" t="s">
        <v>301</v>
      </c>
      <c r="F310" s="211" t="s">
        <v>19</v>
      </c>
      <c r="G310" s="212" t="s">
        <v>288</v>
      </c>
      <c r="H310" s="213">
        <v>1</v>
      </c>
      <c r="I310" s="214" t="s">
        <v>13</v>
      </c>
      <c r="J310" s="215">
        <v>2.1269999999999998</v>
      </c>
      <c r="K310" s="215"/>
      <c r="L310" s="215"/>
      <c r="M310" s="215">
        <v>2.1269999999999998</v>
      </c>
      <c r="N310" s="215"/>
    </row>
    <row r="311" spans="2:14">
      <c r="B311" s="204" t="s">
        <v>286</v>
      </c>
      <c r="C311" s="204"/>
      <c r="D311" s="205" t="s">
        <v>81</v>
      </c>
      <c r="E311" s="205" t="s">
        <v>302</v>
      </c>
      <c r="F311" s="205" t="s">
        <v>23</v>
      </c>
      <c r="G311" s="206" t="s">
        <v>288</v>
      </c>
      <c r="H311" s="207">
        <v>1</v>
      </c>
      <c r="I311" s="208" t="s">
        <v>13</v>
      </c>
      <c r="J311" s="209">
        <v>27.433</v>
      </c>
      <c r="K311" s="209"/>
      <c r="L311" s="209"/>
      <c r="M311" s="209">
        <v>27.433</v>
      </c>
      <c r="N311" s="209"/>
    </row>
    <row r="312" spans="2:14">
      <c r="B312" s="210" t="s">
        <v>286</v>
      </c>
      <c r="C312" s="210"/>
      <c r="D312" s="211" t="s">
        <v>81</v>
      </c>
      <c r="E312" s="212" t="s">
        <v>303</v>
      </c>
      <c r="F312" s="211" t="s">
        <v>23</v>
      </c>
      <c r="G312" s="212" t="s">
        <v>288</v>
      </c>
      <c r="H312" s="213">
        <v>1</v>
      </c>
      <c r="I312" s="214" t="s">
        <v>13</v>
      </c>
      <c r="J312" s="215">
        <v>24.9</v>
      </c>
      <c r="K312" s="215"/>
      <c r="L312" s="215"/>
      <c r="M312" s="215">
        <v>24.9</v>
      </c>
      <c r="N312" s="215"/>
    </row>
    <row r="313" spans="2:14">
      <c r="B313" s="204" t="s">
        <v>286</v>
      </c>
      <c r="C313" s="204"/>
      <c r="D313" s="205" t="s">
        <v>204</v>
      </c>
      <c r="E313" s="205" t="s">
        <v>304</v>
      </c>
      <c r="F313" s="205" t="s">
        <v>23</v>
      </c>
      <c r="G313" s="206" t="s">
        <v>288</v>
      </c>
      <c r="H313" s="207">
        <v>1</v>
      </c>
      <c r="I313" s="208" t="s">
        <v>13</v>
      </c>
      <c r="J313" s="209">
        <v>37.020000000000003</v>
      </c>
      <c r="K313" s="209"/>
      <c r="L313" s="209"/>
      <c r="M313" s="209">
        <v>37.020000000000003</v>
      </c>
      <c r="N313" s="209"/>
    </row>
    <row r="314" spans="2:14">
      <c r="B314" s="210" t="s">
        <v>286</v>
      </c>
      <c r="C314" s="210"/>
      <c r="D314" s="211" t="s">
        <v>305</v>
      </c>
      <c r="E314" s="212" t="s">
        <v>306</v>
      </c>
      <c r="F314" s="211" t="s">
        <v>11</v>
      </c>
      <c r="G314" s="212" t="s">
        <v>288</v>
      </c>
      <c r="H314" s="213">
        <v>1</v>
      </c>
      <c r="I314" s="214" t="s">
        <v>13</v>
      </c>
      <c r="J314" s="215">
        <v>47.8</v>
      </c>
      <c r="K314" s="215"/>
      <c r="L314" s="215"/>
      <c r="M314" s="215">
        <v>47.8</v>
      </c>
      <c r="N314" s="215"/>
    </row>
    <row r="315" spans="2:14">
      <c r="B315" s="204" t="s">
        <v>286</v>
      </c>
      <c r="C315" s="204"/>
      <c r="D315" s="205" t="s">
        <v>305</v>
      </c>
      <c r="E315" s="205" t="s">
        <v>307</v>
      </c>
      <c r="F315" s="205" t="s">
        <v>56</v>
      </c>
      <c r="G315" s="206" t="s">
        <v>288</v>
      </c>
      <c r="H315" s="207">
        <v>1</v>
      </c>
      <c r="I315" s="208" t="s">
        <v>13</v>
      </c>
      <c r="J315" s="209">
        <v>122.8</v>
      </c>
      <c r="K315" s="209"/>
      <c r="L315" s="209"/>
      <c r="M315" s="209">
        <v>122.8</v>
      </c>
      <c r="N315" s="209"/>
    </row>
    <row r="316" spans="2:14">
      <c r="B316" s="210" t="s">
        <v>286</v>
      </c>
      <c r="C316" s="210"/>
      <c r="D316" s="211" t="s">
        <v>305</v>
      </c>
      <c r="E316" s="212" t="s">
        <v>308</v>
      </c>
      <c r="F316" s="211" t="s">
        <v>56</v>
      </c>
      <c r="G316" s="212" t="s">
        <v>288</v>
      </c>
      <c r="H316" s="213">
        <v>1</v>
      </c>
      <c r="I316" s="214" t="s">
        <v>13</v>
      </c>
      <c r="J316" s="215">
        <v>37.5</v>
      </c>
      <c r="K316" s="215"/>
      <c r="L316" s="215"/>
      <c r="M316" s="215">
        <v>37.5</v>
      </c>
      <c r="N316" s="215"/>
    </row>
    <row r="317" spans="2:14">
      <c r="B317" s="204" t="s">
        <v>286</v>
      </c>
      <c r="C317" s="204"/>
      <c r="D317" s="205" t="s">
        <v>305</v>
      </c>
      <c r="E317" s="205" t="s">
        <v>309</v>
      </c>
      <c r="F317" s="205" t="s">
        <v>56</v>
      </c>
      <c r="G317" s="206" t="s">
        <v>288</v>
      </c>
      <c r="H317" s="207">
        <v>1</v>
      </c>
      <c r="I317" s="208" t="s">
        <v>13</v>
      </c>
      <c r="J317" s="209">
        <v>77.88</v>
      </c>
      <c r="K317" s="209"/>
      <c r="L317" s="209"/>
      <c r="M317" s="209">
        <v>77.88</v>
      </c>
      <c r="N317" s="209"/>
    </row>
    <row r="318" spans="2:14">
      <c r="B318" s="210" t="s">
        <v>286</v>
      </c>
      <c r="C318" s="210"/>
      <c r="D318" s="211" t="s">
        <v>305</v>
      </c>
      <c r="E318" s="212" t="s">
        <v>310</v>
      </c>
      <c r="F318" s="211" t="s">
        <v>19</v>
      </c>
      <c r="G318" s="212" t="s">
        <v>288</v>
      </c>
      <c r="H318" s="213">
        <v>1</v>
      </c>
      <c r="I318" s="214" t="s">
        <v>13</v>
      </c>
      <c r="J318" s="215">
        <v>0.54700000000000004</v>
      </c>
      <c r="K318" s="215"/>
      <c r="L318" s="215"/>
      <c r="M318" s="215">
        <v>0.54700000000000004</v>
      </c>
      <c r="N318" s="215"/>
    </row>
    <row r="319" spans="2:14">
      <c r="B319" s="204" t="s">
        <v>286</v>
      </c>
      <c r="C319" s="204"/>
      <c r="D319" s="205" t="s">
        <v>305</v>
      </c>
      <c r="E319" s="205" t="s">
        <v>311</v>
      </c>
      <c r="F319" s="205" t="s">
        <v>17</v>
      </c>
      <c r="G319" s="206" t="s">
        <v>288</v>
      </c>
      <c r="H319" s="207">
        <v>1</v>
      </c>
      <c r="I319" s="208" t="s">
        <v>13</v>
      </c>
      <c r="J319" s="209">
        <v>0.12</v>
      </c>
      <c r="K319" s="209"/>
      <c r="L319" s="209"/>
      <c r="M319" s="209">
        <v>0.12</v>
      </c>
      <c r="N319" s="209"/>
    </row>
    <row r="320" spans="2:14">
      <c r="B320" s="210" t="s">
        <v>286</v>
      </c>
      <c r="C320" s="210"/>
      <c r="D320" s="211" t="s">
        <v>312</v>
      </c>
      <c r="E320" s="212" t="s">
        <v>313</v>
      </c>
      <c r="F320" s="211" t="s">
        <v>19</v>
      </c>
      <c r="G320" s="212" t="s">
        <v>288</v>
      </c>
      <c r="H320" s="213">
        <v>1</v>
      </c>
      <c r="I320" s="214" t="s">
        <v>13</v>
      </c>
      <c r="J320" s="215">
        <v>0.22</v>
      </c>
      <c r="K320" s="215"/>
      <c r="L320" s="215"/>
      <c r="M320" s="215">
        <v>0.22</v>
      </c>
      <c r="N320" s="215"/>
    </row>
    <row r="321" spans="2:14">
      <c r="B321" s="204" t="s">
        <v>286</v>
      </c>
      <c r="C321" s="204"/>
      <c r="D321" s="205" t="s">
        <v>312</v>
      </c>
      <c r="E321" s="205" t="s">
        <v>314</v>
      </c>
      <c r="F321" s="205" t="s">
        <v>17</v>
      </c>
      <c r="G321" s="206" t="s">
        <v>288</v>
      </c>
      <c r="H321" s="207">
        <v>1</v>
      </c>
      <c r="I321" s="208" t="s">
        <v>13</v>
      </c>
      <c r="J321" s="209">
        <v>13</v>
      </c>
      <c r="K321" s="209"/>
      <c r="L321" s="209"/>
      <c r="M321" s="209">
        <v>13</v>
      </c>
      <c r="N321" s="209"/>
    </row>
    <row r="322" spans="2:14">
      <c r="B322" s="210" t="s">
        <v>286</v>
      </c>
      <c r="C322" s="210"/>
      <c r="D322" s="211" t="s">
        <v>315</v>
      </c>
      <c r="E322" s="212" t="s">
        <v>316</v>
      </c>
      <c r="F322" s="211" t="s">
        <v>54</v>
      </c>
      <c r="G322" s="212" t="s">
        <v>288</v>
      </c>
      <c r="H322" s="213">
        <v>1</v>
      </c>
      <c r="I322" s="214" t="s">
        <v>13</v>
      </c>
      <c r="J322" s="215">
        <v>0.1</v>
      </c>
      <c r="K322" s="215"/>
      <c r="L322" s="215"/>
      <c r="M322" s="215">
        <v>0.1</v>
      </c>
      <c r="N322" s="215"/>
    </row>
    <row r="323" spans="2:14">
      <c r="B323" s="204" t="s">
        <v>286</v>
      </c>
      <c r="C323" s="204"/>
      <c r="D323" s="205" t="s">
        <v>315</v>
      </c>
      <c r="E323" s="205" t="s">
        <v>317</v>
      </c>
      <c r="F323" s="205" t="s">
        <v>17</v>
      </c>
      <c r="G323" s="206" t="s">
        <v>288</v>
      </c>
      <c r="H323" s="207">
        <v>1</v>
      </c>
      <c r="I323" s="208" t="s">
        <v>13</v>
      </c>
      <c r="J323" s="209">
        <v>3.03</v>
      </c>
      <c r="K323" s="209"/>
      <c r="L323" s="209"/>
      <c r="M323" s="209">
        <v>3.03</v>
      </c>
      <c r="N323" s="209"/>
    </row>
    <row r="324" spans="2:14">
      <c r="B324" s="210" t="s">
        <v>286</v>
      </c>
      <c r="C324" s="210"/>
      <c r="D324" s="211" t="s">
        <v>318</v>
      </c>
      <c r="E324" s="212" t="s">
        <v>319</v>
      </c>
      <c r="F324" s="211" t="s">
        <v>54</v>
      </c>
      <c r="G324" s="212" t="s">
        <v>288</v>
      </c>
      <c r="H324" s="213">
        <v>1</v>
      </c>
      <c r="I324" s="214" t="s">
        <v>13</v>
      </c>
      <c r="J324" s="215">
        <v>0.15</v>
      </c>
      <c r="K324" s="215"/>
      <c r="L324" s="215"/>
      <c r="M324" s="215">
        <v>0.15</v>
      </c>
      <c r="N324" s="215"/>
    </row>
    <row r="325" spans="2:14">
      <c r="B325" s="204" t="s">
        <v>286</v>
      </c>
      <c r="C325" s="204"/>
      <c r="D325" s="205" t="s">
        <v>318</v>
      </c>
      <c r="E325" s="205" t="s">
        <v>320</v>
      </c>
      <c r="F325" s="205" t="s">
        <v>11</v>
      </c>
      <c r="G325" s="206" t="s">
        <v>288</v>
      </c>
      <c r="H325" s="207">
        <v>1</v>
      </c>
      <c r="I325" s="208" t="s">
        <v>13</v>
      </c>
      <c r="J325" s="209">
        <v>0.15</v>
      </c>
      <c r="K325" s="209"/>
      <c r="L325" s="209"/>
      <c r="M325" s="209">
        <v>0.15</v>
      </c>
      <c r="N325" s="209"/>
    </row>
    <row r="326" spans="2:14">
      <c r="B326" s="216"/>
      <c r="C326" s="216"/>
      <c r="D326" s="216"/>
      <c r="E326" s="216"/>
      <c r="F326" s="216"/>
      <c r="G326" s="216"/>
      <c r="H326" s="216"/>
      <c r="I326" s="216"/>
      <c r="J326" s="216"/>
      <c r="K326" s="216"/>
      <c r="L326" s="216"/>
      <c r="M326" s="216"/>
      <c r="N326" s="216"/>
    </row>
    <row r="327" spans="2:14">
      <c r="B327" s="216"/>
      <c r="C327" s="216"/>
      <c r="D327" s="216" t="s">
        <v>321</v>
      </c>
      <c r="E327" s="216"/>
      <c r="F327" s="216"/>
      <c r="G327" s="216"/>
      <c r="H327" s="216"/>
      <c r="I327" s="216"/>
      <c r="J327" s="216"/>
      <c r="K327" s="216"/>
      <c r="L327" s="216"/>
      <c r="M327" s="216"/>
      <c r="N327" s="216"/>
    </row>
    <row r="328" spans="2:14">
      <c r="B328" s="216"/>
      <c r="C328" s="216"/>
      <c r="D328" s="205" t="s">
        <v>322</v>
      </c>
      <c r="E328" s="216"/>
      <c r="F328" s="216"/>
      <c r="G328" s="216"/>
      <c r="H328" s="216"/>
      <c r="I328" s="216"/>
      <c r="J328" s="216"/>
      <c r="K328" s="216"/>
      <c r="L328" s="216"/>
      <c r="M328" s="216"/>
      <c r="N328" s="216"/>
    </row>
    <row r="329" spans="2:14">
      <c r="B329" s="216"/>
      <c r="C329" s="216"/>
      <c r="D329" s="205" t="s">
        <v>323</v>
      </c>
      <c r="E329" s="216"/>
      <c r="F329" s="216"/>
      <c r="G329" s="216"/>
      <c r="H329" s="216"/>
      <c r="I329" s="216"/>
      <c r="J329" s="216"/>
      <c r="K329" s="216"/>
      <c r="L329" s="216"/>
      <c r="M329" s="216"/>
      <c r="N329" s="216"/>
    </row>
  </sheetData>
  <autoFilter ref="B36:N325">
    <filterColumn colId="2"/>
  </autoFilter>
  <mergeCells count="3">
    <mergeCell ref="J35:K35"/>
    <mergeCell ref="M35:N35"/>
    <mergeCell ref="B2:N2"/>
  </mergeCells>
  <printOptions horizontalCentered="1"/>
  <pageMargins left="0.70866141732283472" right="0.70866141732283472" top="0.62992125984251968" bottom="0.6692913385826772" header="0.31496062992125984" footer="0.31496062992125984"/>
  <pageSetup paperSize="9" scale="54" fitToHeight="6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10"/>
  <sheetViews>
    <sheetView showGridLines="0" tabSelected="1" view="pageBreakPreview" zoomScale="60" zoomScaleNormal="85" workbookViewId="0">
      <selection activeCell="B25" sqref="B25"/>
    </sheetView>
  </sheetViews>
  <sheetFormatPr baseColWidth="10" defaultRowHeight="15"/>
  <cols>
    <col min="2" max="2" width="28.7109375" customWidth="1"/>
    <col min="3" max="9" width="12.7109375" bestFit="1" customWidth="1"/>
  </cols>
  <sheetData>
    <row r="2" spans="2:10" s="48" customFormat="1" ht="34.5" customHeight="1">
      <c r="B2" s="363"/>
      <c r="C2" s="363"/>
      <c r="D2" s="363" t="s">
        <v>826</v>
      </c>
      <c r="E2" s="363"/>
      <c r="F2" s="363"/>
      <c r="G2" s="363"/>
      <c r="H2" s="363"/>
      <c r="I2" s="363"/>
      <c r="J2" s="363"/>
    </row>
    <row r="3" spans="2:10" s="48" customFormat="1"/>
    <row r="4" spans="2:10" s="48" customFormat="1" ht="72" customHeight="1"/>
    <row r="6" spans="2:10" ht="15.75" thickBot="1">
      <c r="B6" s="364"/>
      <c r="C6" s="365" t="s">
        <v>815</v>
      </c>
      <c r="D6" s="365" t="s">
        <v>816</v>
      </c>
      <c r="E6" s="365" t="s">
        <v>817</v>
      </c>
      <c r="F6" s="365" t="s">
        <v>818</v>
      </c>
      <c r="G6" s="366" t="s">
        <v>819</v>
      </c>
      <c r="H6" s="366" t="s">
        <v>820</v>
      </c>
      <c r="I6" s="366" t="s">
        <v>821</v>
      </c>
      <c r="J6" s="367" t="s">
        <v>822</v>
      </c>
    </row>
    <row r="7" spans="2:10">
      <c r="B7" s="368" t="s">
        <v>825</v>
      </c>
      <c r="C7" s="369">
        <v>433</v>
      </c>
      <c r="D7" s="370">
        <v>433</v>
      </c>
      <c r="E7" s="370">
        <v>1006</v>
      </c>
      <c r="F7" s="371">
        <v>1039</v>
      </c>
      <c r="G7" s="372">
        <v>962</v>
      </c>
      <c r="H7" s="372">
        <v>1008</v>
      </c>
      <c r="I7" s="372">
        <v>1046</v>
      </c>
      <c r="J7" s="373">
        <f>SUM(C7:I7)</f>
        <v>5927</v>
      </c>
    </row>
    <row r="8" spans="2:10">
      <c r="B8" s="374" t="s">
        <v>823</v>
      </c>
      <c r="C8" s="375">
        <v>27440</v>
      </c>
      <c r="D8" s="376">
        <v>27729</v>
      </c>
      <c r="E8" s="376">
        <v>30225</v>
      </c>
      <c r="F8" s="377">
        <v>31229</v>
      </c>
      <c r="G8" s="378">
        <v>27668</v>
      </c>
      <c r="H8" s="378">
        <v>30468</v>
      </c>
      <c r="I8" s="378">
        <v>31291</v>
      </c>
      <c r="J8" s="379"/>
    </row>
    <row r="9" spans="2:10">
      <c r="B9" s="374" t="s">
        <v>827</v>
      </c>
      <c r="C9" s="375">
        <v>42050</v>
      </c>
      <c r="D9" s="376">
        <v>42339</v>
      </c>
      <c r="E9" s="376">
        <v>44835</v>
      </c>
      <c r="F9" s="377">
        <v>45839</v>
      </c>
      <c r="G9" s="378">
        <v>42278</v>
      </c>
      <c r="H9" s="378">
        <v>45078</v>
      </c>
      <c r="I9" s="378">
        <v>45901</v>
      </c>
      <c r="J9" s="379"/>
    </row>
    <row r="10" spans="2:10">
      <c r="B10" s="374" t="s">
        <v>824</v>
      </c>
      <c r="C10" s="380">
        <v>1</v>
      </c>
      <c r="D10" s="381">
        <v>1</v>
      </c>
      <c r="E10" s="382">
        <v>0.89810000000000001</v>
      </c>
      <c r="F10" s="383">
        <v>0.89810000000000001</v>
      </c>
      <c r="G10" s="384">
        <v>0.5</v>
      </c>
      <c r="H10" s="385">
        <v>0.89810000000000001</v>
      </c>
      <c r="I10" s="385">
        <v>0.89810000000000001</v>
      </c>
      <c r="J10" s="37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22"/>
  <sheetViews>
    <sheetView showGridLines="0" tabSelected="1" view="pageBreakPreview" zoomScale="60" zoomScaleNormal="85" workbookViewId="0">
      <selection activeCell="B25" sqref="B25"/>
    </sheetView>
  </sheetViews>
  <sheetFormatPr baseColWidth="10" defaultColWidth="11.42578125" defaultRowHeight="14.25"/>
  <cols>
    <col min="1" max="1" width="4.85546875" style="7" customWidth="1"/>
    <col min="2" max="2" width="32.5703125" style="7" customWidth="1"/>
    <col min="3" max="3" width="17.7109375" style="7" customWidth="1"/>
    <col min="4" max="4" width="13.42578125" style="14" customWidth="1"/>
    <col min="5" max="5" width="17.140625" style="14" customWidth="1"/>
    <col min="6" max="6" width="48.42578125" style="7" customWidth="1"/>
    <col min="7" max="16384" width="11.42578125" style="7"/>
  </cols>
  <sheetData>
    <row r="2" spans="2:6" ht="62.25" customHeight="1">
      <c r="B2" s="434" t="s">
        <v>720</v>
      </c>
      <c r="C2" s="434"/>
      <c r="D2" s="434"/>
      <c r="E2" s="434"/>
      <c r="F2" s="434"/>
    </row>
    <row r="3" spans="2:6" s="47" customFormat="1">
      <c r="B3" s="13" t="s">
        <v>802</v>
      </c>
    </row>
    <row r="5" spans="2:6" s="179" customFormat="1" ht="30" customHeight="1">
      <c r="B5" s="431" t="s">
        <v>566</v>
      </c>
      <c r="C5" s="431"/>
      <c r="D5" s="431"/>
      <c r="E5" s="431"/>
      <c r="F5" s="431"/>
    </row>
    <row r="6" spans="2:6" s="179" customFormat="1" ht="25.5" customHeight="1">
      <c r="B6" s="8" t="s">
        <v>560</v>
      </c>
      <c r="C6" s="8" t="s">
        <v>2</v>
      </c>
      <c r="D6" s="9" t="s">
        <v>422</v>
      </c>
      <c r="E6" s="9" t="s">
        <v>5</v>
      </c>
      <c r="F6" s="8" t="s">
        <v>423</v>
      </c>
    </row>
    <row r="7" spans="2:6" s="182" customFormat="1" ht="15.75">
      <c r="B7" s="85" t="s">
        <v>107</v>
      </c>
      <c r="C7" s="86"/>
      <c r="D7" s="87"/>
      <c r="E7" s="87"/>
      <c r="F7" s="86"/>
    </row>
    <row r="8" spans="2:6" s="183" customFormat="1">
      <c r="B8" s="10" t="s">
        <v>482</v>
      </c>
      <c r="C8" s="12" t="s">
        <v>483</v>
      </c>
      <c r="D8" s="11">
        <v>0.64200000000000002</v>
      </c>
      <c r="E8" s="11" t="s">
        <v>448</v>
      </c>
      <c r="F8" s="12" t="s">
        <v>484</v>
      </c>
    </row>
    <row r="9" spans="2:6" s="183" customFormat="1">
      <c r="B9" s="180" t="s">
        <v>485</v>
      </c>
      <c r="C9" s="184" t="s">
        <v>486</v>
      </c>
      <c r="D9" s="181">
        <v>0.52759999999999996</v>
      </c>
      <c r="E9" s="181" t="s">
        <v>448</v>
      </c>
      <c r="F9" s="184" t="s">
        <v>487</v>
      </c>
    </row>
    <row r="10" spans="2:6" s="183" customFormat="1">
      <c r="B10" s="10" t="s">
        <v>488</v>
      </c>
      <c r="C10" s="12" t="s">
        <v>127</v>
      </c>
      <c r="D10" s="11">
        <v>0.52759999999999996</v>
      </c>
      <c r="E10" s="11" t="s">
        <v>448</v>
      </c>
      <c r="F10" s="12" t="s">
        <v>489</v>
      </c>
    </row>
    <row r="11" spans="2:6" s="183" customFormat="1">
      <c r="B11" s="180" t="s">
        <v>490</v>
      </c>
      <c r="C11" s="184" t="s">
        <v>127</v>
      </c>
      <c r="D11" s="181">
        <v>0.52759999999999996</v>
      </c>
      <c r="E11" s="181" t="s">
        <v>448</v>
      </c>
      <c r="F11" s="184" t="s">
        <v>491</v>
      </c>
    </row>
    <row r="12" spans="2:6" s="183" customFormat="1">
      <c r="B12" s="10" t="s">
        <v>492</v>
      </c>
      <c r="C12" s="12" t="s">
        <v>127</v>
      </c>
      <c r="D12" s="11">
        <v>0.63</v>
      </c>
      <c r="E12" s="11" t="s">
        <v>448</v>
      </c>
      <c r="F12" s="12" t="s">
        <v>493</v>
      </c>
    </row>
    <row r="13" spans="2:6" s="183" customFormat="1">
      <c r="B13" s="180" t="s">
        <v>494</v>
      </c>
      <c r="C13" s="184" t="s">
        <v>141</v>
      </c>
      <c r="D13" s="181">
        <v>8.1000000000000003E-2</v>
      </c>
      <c r="E13" s="181" t="s">
        <v>495</v>
      </c>
      <c r="F13" s="184" t="s">
        <v>496</v>
      </c>
    </row>
    <row r="14" spans="2:6" s="183" customFormat="1">
      <c r="B14" s="10" t="s">
        <v>497</v>
      </c>
      <c r="C14" s="12" t="s">
        <v>141</v>
      </c>
      <c r="D14" s="11">
        <v>0.61729999999999996</v>
      </c>
      <c r="E14" s="11" t="s">
        <v>448</v>
      </c>
      <c r="F14" s="12" t="s">
        <v>498</v>
      </c>
    </row>
    <row r="15" spans="2:6" s="183" customFormat="1" ht="8.25" customHeight="1">
      <c r="B15" s="12"/>
      <c r="C15" s="10"/>
      <c r="D15" s="11"/>
      <c r="E15" s="11"/>
      <c r="F15" s="12"/>
    </row>
    <row r="16" spans="2:6" s="182" customFormat="1" ht="15.75">
      <c r="B16" s="85" t="s">
        <v>147</v>
      </c>
      <c r="C16" s="86"/>
      <c r="D16" s="87"/>
      <c r="E16" s="87"/>
      <c r="F16" s="86"/>
    </row>
    <row r="17" spans="2:6" s="183" customFormat="1">
      <c r="B17" s="10" t="s">
        <v>499</v>
      </c>
      <c r="C17" s="12" t="s">
        <v>148</v>
      </c>
      <c r="D17" s="11">
        <v>0.5</v>
      </c>
      <c r="E17" s="11" t="s">
        <v>547</v>
      </c>
      <c r="F17" s="12" t="s">
        <v>559</v>
      </c>
    </row>
    <row r="18" spans="2:6" s="183" customFormat="1">
      <c r="B18" s="180" t="s">
        <v>500</v>
      </c>
      <c r="C18" s="184" t="s">
        <v>501</v>
      </c>
      <c r="D18" s="181">
        <v>0.39</v>
      </c>
      <c r="E18" s="181" t="s">
        <v>21</v>
      </c>
      <c r="F18" s="184" t="s">
        <v>502</v>
      </c>
    </row>
    <row r="19" spans="2:6" s="183" customFormat="1" ht="25.5">
      <c r="B19" s="10" t="s">
        <v>503</v>
      </c>
      <c r="C19" s="12" t="s">
        <v>504</v>
      </c>
      <c r="D19" s="11">
        <v>1</v>
      </c>
      <c r="E19" s="11" t="s">
        <v>448</v>
      </c>
      <c r="F19" s="12" t="s">
        <v>505</v>
      </c>
    </row>
    <row r="20" spans="2:6" s="183" customFormat="1" ht="25.5">
      <c r="B20" s="180" t="s">
        <v>506</v>
      </c>
      <c r="C20" s="184" t="s">
        <v>504</v>
      </c>
      <c r="D20" s="181">
        <v>1</v>
      </c>
      <c r="E20" s="181" t="s">
        <v>448</v>
      </c>
      <c r="F20" s="184" t="s">
        <v>507</v>
      </c>
    </row>
    <row r="21" spans="2:6" s="183" customFormat="1">
      <c r="B21" s="10" t="s">
        <v>508</v>
      </c>
      <c r="C21" s="12" t="s">
        <v>151</v>
      </c>
      <c r="D21" s="11">
        <v>1</v>
      </c>
      <c r="E21" s="11" t="s">
        <v>448</v>
      </c>
      <c r="F21" s="12" t="s">
        <v>509</v>
      </c>
    </row>
    <row r="22" spans="2:6" s="183" customFormat="1">
      <c r="B22" s="180" t="s">
        <v>510</v>
      </c>
      <c r="C22" s="184" t="s">
        <v>151</v>
      </c>
      <c r="D22" s="181">
        <v>1</v>
      </c>
      <c r="E22" s="181" t="s">
        <v>448</v>
      </c>
      <c r="F22" s="184" t="s">
        <v>511</v>
      </c>
    </row>
    <row r="23" spans="2:6" s="183" customFormat="1">
      <c r="B23" s="10" t="s">
        <v>512</v>
      </c>
      <c r="C23" s="12" t="s">
        <v>151</v>
      </c>
      <c r="D23" s="11">
        <v>0.67500000000000004</v>
      </c>
      <c r="E23" s="11" t="s">
        <v>448</v>
      </c>
      <c r="F23" s="12" t="s">
        <v>513</v>
      </c>
    </row>
    <row r="24" spans="2:6" s="183" customFormat="1">
      <c r="B24" s="180" t="s">
        <v>514</v>
      </c>
      <c r="C24" s="184" t="s">
        <v>151</v>
      </c>
      <c r="D24" s="181">
        <v>1</v>
      </c>
      <c r="E24" s="181" t="s">
        <v>448</v>
      </c>
      <c r="F24" s="184" t="s">
        <v>515</v>
      </c>
    </row>
    <row r="25" spans="2:6" s="183" customFormat="1">
      <c r="B25" s="10" t="s">
        <v>516</v>
      </c>
      <c r="C25" s="12" t="s">
        <v>151</v>
      </c>
      <c r="D25" s="11">
        <v>1</v>
      </c>
      <c r="E25" s="11" t="s">
        <v>448</v>
      </c>
      <c r="F25" s="12" t="s">
        <v>517</v>
      </c>
    </row>
    <row r="26" spans="2:6" s="183" customFormat="1" ht="12.75" customHeight="1">
      <c r="B26" s="180" t="s">
        <v>518</v>
      </c>
      <c r="C26" s="184" t="s">
        <v>151</v>
      </c>
      <c r="D26" s="181">
        <v>1</v>
      </c>
      <c r="E26" s="181" t="s">
        <v>448</v>
      </c>
      <c r="F26" s="184" t="s">
        <v>519</v>
      </c>
    </row>
    <row r="27" spans="2:6" s="183" customFormat="1">
      <c r="B27" s="10" t="s">
        <v>520</v>
      </c>
      <c r="C27" s="12" t="s">
        <v>151</v>
      </c>
      <c r="D27" s="11">
        <v>1</v>
      </c>
      <c r="E27" s="11" t="s">
        <v>448</v>
      </c>
      <c r="F27" s="12" t="s">
        <v>521</v>
      </c>
    </row>
    <row r="28" spans="2:6" s="183" customFormat="1">
      <c r="B28" s="180" t="s">
        <v>522</v>
      </c>
      <c r="C28" s="184" t="s">
        <v>151</v>
      </c>
      <c r="D28" s="181">
        <v>1</v>
      </c>
      <c r="E28" s="181" t="s">
        <v>448</v>
      </c>
      <c r="F28" s="184" t="s">
        <v>523</v>
      </c>
    </row>
    <row r="29" spans="2:6" s="183" customFormat="1">
      <c r="B29" s="10" t="s">
        <v>524</v>
      </c>
      <c r="C29" s="12" t="s">
        <v>525</v>
      </c>
      <c r="D29" s="11">
        <v>0.49</v>
      </c>
      <c r="E29" s="11" t="s">
        <v>547</v>
      </c>
      <c r="F29" s="12" t="s">
        <v>502</v>
      </c>
    </row>
    <row r="30" spans="2:6" s="183" customFormat="1">
      <c r="B30" s="180" t="s">
        <v>526</v>
      </c>
      <c r="C30" s="184" t="s">
        <v>155</v>
      </c>
      <c r="D30" s="181">
        <v>0.35</v>
      </c>
      <c r="E30" s="181" t="s">
        <v>547</v>
      </c>
      <c r="F30" s="184" t="s">
        <v>527</v>
      </c>
    </row>
    <row r="31" spans="2:6" s="183" customFormat="1" ht="8.25" customHeight="1">
      <c r="B31" s="12"/>
      <c r="C31" s="10"/>
      <c r="D31" s="11"/>
      <c r="E31" s="11"/>
      <c r="F31" s="12"/>
    </row>
    <row r="32" spans="2:6" s="182" customFormat="1" ht="15.75">
      <c r="B32" s="85" t="s">
        <v>529</v>
      </c>
      <c r="C32" s="86"/>
      <c r="D32" s="87"/>
      <c r="E32" s="87"/>
      <c r="F32" s="86"/>
    </row>
    <row r="33" spans="1:8" s="183" customFormat="1">
      <c r="B33" s="10" t="s">
        <v>530</v>
      </c>
      <c r="C33" s="12" t="s">
        <v>249</v>
      </c>
      <c r="D33" s="11">
        <v>0.9</v>
      </c>
      <c r="E33" s="11" t="s">
        <v>448</v>
      </c>
      <c r="F33" s="12" t="s">
        <v>531</v>
      </c>
    </row>
    <row r="34" spans="1:8" s="183" customFormat="1" ht="8.25" customHeight="1">
      <c r="B34" s="10"/>
      <c r="C34" s="12"/>
      <c r="D34" s="11"/>
      <c r="E34" s="11"/>
      <c r="F34" s="12"/>
    </row>
    <row r="35" spans="1:8" s="12" customFormat="1" ht="15" customHeight="1">
      <c r="B35" s="85" t="s">
        <v>252</v>
      </c>
      <c r="C35" s="86"/>
      <c r="D35" s="87"/>
      <c r="E35" s="87"/>
      <c r="F35" s="86"/>
      <c r="G35" s="177"/>
      <c r="H35" s="178"/>
    </row>
    <row r="36" spans="1:8" s="12" customFormat="1" ht="15" customHeight="1">
      <c r="A36" s="179"/>
      <c r="B36" s="10" t="s">
        <v>553</v>
      </c>
      <c r="C36" s="12" t="s">
        <v>267</v>
      </c>
      <c r="D36" s="11">
        <v>0.4</v>
      </c>
      <c r="E36" s="11" t="s">
        <v>547</v>
      </c>
      <c r="F36" s="12" t="s">
        <v>554</v>
      </c>
      <c r="G36" s="177"/>
      <c r="H36" s="178"/>
    </row>
    <row r="37" spans="1:8" s="12" customFormat="1" ht="15" customHeight="1">
      <c r="A37" s="179"/>
      <c r="B37" s="180" t="s">
        <v>555</v>
      </c>
      <c r="C37" s="184" t="s">
        <v>267</v>
      </c>
      <c r="D37" s="181">
        <v>0.32</v>
      </c>
      <c r="E37" s="181" t="s">
        <v>547</v>
      </c>
      <c r="F37" s="184" t="s">
        <v>489</v>
      </c>
      <c r="G37" s="177"/>
      <c r="H37" s="178"/>
    </row>
    <row r="38" spans="1:8" s="179" customFormat="1" ht="15" thickBot="1">
      <c r="B38" s="185"/>
      <c r="C38" s="185"/>
      <c r="D38" s="186"/>
      <c r="E38" s="186"/>
      <c r="F38" s="185"/>
    </row>
    <row r="39" spans="1:8" s="179" customFormat="1">
      <c r="D39" s="187"/>
      <c r="E39" s="187"/>
    </row>
    <row r="40" spans="1:8" s="179" customFormat="1" ht="30" customHeight="1">
      <c r="B40" s="432" t="s">
        <v>532</v>
      </c>
      <c r="C40" s="432"/>
      <c r="D40" s="432"/>
      <c r="E40" s="432"/>
      <c r="F40" s="432"/>
    </row>
    <row r="41" spans="1:8" s="12" customFormat="1" ht="25.5" customHeight="1">
      <c r="B41" s="8" t="s">
        <v>542</v>
      </c>
      <c r="C41" s="8" t="s">
        <v>2</v>
      </c>
      <c r="D41" s="9" t="s">
        <v>422</v>
      </c>
      <c r="E41" s="9" t="s">
        <v>5</v>
      </c>
      <c r="F41" s="8" t="s">
        <v>423</v>
      </c>
      <c r="G41" s="177"/>
      <c r="H41" s="178"/>
    </row>
    <row r="42" spans="1:8" s="12" customFormat="1" ht="15.75">
      <c r="B42" s="76" t="s">
        <v>539</v>
      </c>
      <c r="C42" s="74"/>
      <c r="D42" s="75"/>
      <c r="E42" s="75"/>
      <c r="F42" s="74"/>
      <c r="G42" s="177"/>
      <c r="H42" s="178"/>
    </row>
    <row r="43" spans="1:8" s="12" customFormat="1" ht="15" customHeight="1">
      <c r="B43" s="10" t="s">
        <v>543</v>
      </c>
      <c r="C43" s="12" t="s">
        <v>30</v>
      </c>
      <c r="D43" s="11">
        <v>0.3</v>
      </c>
      <c r="E43" s="11" t="s">
        <v>544</v>
      </c>
      <c r="F43" s="12" t="s">
        <v>675</v>
      </c>
      <c r="G43" s="188"/>
    </row>
    <row r="44" spans="1:8" s="12" customFormat="1" ht="15" customHeight="1">
      <c r="B44" s="180" t="s">
        <v>545</v>
      </c>
      <c r="C44" s="184" t="s">
        <v>30</v>
      </c>
      <c r="D44" s="181">
        <v>0.25</v>
      </c>
      <c r="E44" s="181" t="s">
        <v>21</v>
      </c>
      <c r="F44" s="184" t="s">
        <v>675</v>
      </c>
      <c r="G44" s="188"/>
    </row>
    <row r="45" spans="1:8" s="12" customFormat="1" ht="15" customHeight="1">
      <c r="B45" s="10" t="s">
        <v>676</v>
      </c>
      <c r="C45" s="12" t="s">
        <v>30</v>
      </c>
      <c r="D45" s="11">
        <v>0.3</v>
      </c>
      <c r="E45" s="11" t="s">
        <v>21</v>
      </c>
      <c r="F45" s="12" t="s">
        <v>675</v>
      </c>
      <c r="G45" s="177"/>
    </row>
    <row r="46" spans="1:8" s="12" customFormat="1" ht="6" customHeight="1">
      <c r="C46" s="10"/>
      <c r="D46" s="11"/>
      <c r="E46" s="11"/>
      <c r="G46" s="177"/>
    </row>
    <row r="47" spans="1:8" s="12" customFormat="1" ht="15.75">
      <c r="B47" s="76" t="s">
        <v>80</v>
      </c>
      <c r="C47" s="77"/>
      <c r="D47" s="78"/>
      <c r="E47" s="78"/>
      <c r="F47" s="77"/>
      <c r="G47" s="177"/>
      <c r="H47" s="178"/>
    </row>
    <row r="48" spans="1:8" s="12" customFormat="1" ht="41.25" customHeight="1">
      <c r="B48" s="10" t="s">
        <v>546</v>
      </c>
      <c r="C48" s="12" t="s">
        <v>540</v>
      </c>
      <c r="D48" s="11">
        <v>0.245</v>
      </c>
      <c r="E48" s="11" t="s">
        <v>547</v>
      </c>
      <c r="F48" s="12" t="s">
        <v>677</v>
      </c>
      <c r="G48" s="177"/>
      <c r="H48" s="178"/>
    </row>
    <row r="49" spans="2:8" s="12" customFormat="1" ht="12.75">
      <c r="B49" s="180" t="s">
        <v>678</v>
      </c>
      <c r="C49" s="184" t="s">
        <v>87</v>
      </c>
      <c r="D49" s="181">
        <v>1</v>
      </c>
      <c r="E49" s="181" t="s">
        <v>448</v>
      </c>
      <c r="F49" s="184" t="s">
        <v>694</v>
      </c>
      <c r="G49" s="189"/>
      <c r="H49" s="178"/>
    </row>
    <row r="50" spans="2:8" s="12" customFormat="1" ht="27.75" customHeight="1">
      <c r="B50" s="10" t="s">
        <v>679</v>
      </c>
      <c r="C50" s="12" t="s">
        <v>104</v>
      </c>
      <c r="D50" s="11">
        <v>0.51</v>
      </c>
      <c r="E50" s="11" t="s">
        <v>448</v>
      </c>
      <c r="F50" s="12" t="s">
        <v>695</v>
      </c>
      <c r="G50" s="177"/>
      <c r="H50" s="178"/>
    </row>
    <row r="51" spans="2:8" s="179" customFormat="1">
      <c r="B51" s="180" t="s">
        <v>549</v>
      </c>
      <c r="C51" s="184" t="s">
        <v>680</v>
      </c>
      <c r="D51" s="181">
        <v>0.09</v>
      </c>
      <c r="E51" s="181" t="s">
        <v>544</v>
      </c>
      <c r="F51" s="184" t="s">
        <v>681</v>
      </c>
    </row>
    <row r="52" spans="2:8" s="179" customFormat="1">
      <c r="B52" s="10" t="s">
        <v>548</v>
      </c>
      <c r="C52" s="12" t="s">
        <v>682</v>
      </c>
      <c r="D52" s="11">
        <v>0.12</v>
      </c>
      <c r="E52" s="11" t="s">
        <v>544</v>
      </c>
      <c r="F52" s="12" t="s">
        <v>683</v>
      </c>
    </row>
    <row r="53" spans="2:8" s="179" customFormat="1" ht="15" thickBot="1">
      <c r="B53" s="185"/>
      <c r="C53" s="185"/>
      <c r="D53" s="186"/>
      <c r="E53" s="186"/>
      <c r="F53" s="185"/>
    </row>
    <row r="54" spans="2:8" s="179" customFormat="1">
      <c r="D54" s="187"/>
      <c r="E54" s="187"/>
    </row>
    <row r="55" spans="2:8" s="179" customFormat="1" ht="30" customHeight="1">
      <c r="B55" s="435" t="s">
        <v>481</v>
      </c>
      <c r="C55" s="435"/>
      <c r="D55" s="435"/>
      <c r="E55" s="435"/>
      <c r="F55" s="435"/>
    </row>
    <row r="56" spans="2:8" s="179" customFormat="1" ht="25.5" customHeight="1">
      <c r="B56" s="8" t="s">
        <v>444</v>
      </c>
      <c r="C56" s="8" t="s">
        <v>445</v>
      </c>
      <c r="D56" s="9" t="s">
        <v>422</v>
      </c>
      <c r="E56" s="9" t="s">
        <v>5</v>
      </c>
      <c r="F56" s="8" t="s">
        <v>423</v>
      </c>
    </row>
    <row r="57" spans="2:8" s="179" customFormat="1" ht="15" customHeight="1">
      <c r="B57" s="71" t="s">
        <v>415</v>
      </c>
      <c r="C57" s="72"/>
      <c r="D57" s="73"/>
      <c r="E57" s="73"/>
      <c r="F57" s="72"/>
    </row>
    <row r="58" spans="2:8" s="179" customFormat="1">
      <c r="B58" s="10" t="s">
        <v>424</v>
      </c>
      <c r="C58" s="12" t="s">
        <v>425</v>
      </c>
      <c r="D58" s="11">
        <v>0.1</v>
      </c>
      <c r="E58" s="11" t="s">
        <v>495</v>
      </c>
      <c r="F58" s="12" t="s">
        <v>426</v>
      </c>
    </row>
    <row r="59" spans="2:8" s="179" customFormat="1">
      <c r="B59" s="180" t="s">
        <v>427</v>
      </c>
      <c r="C59" s="184" t="s">
        <v>425</v>
      </c>
      <c r="D59" s="181">
        <v>0.1</v>
      </c>
      <c r="E59" s="181" t="s">
        <v>495</v>
      </c>
      <c r="F59" s="184" t="s">
        <v>426</v>
      </c>
    </row>
    <row r="60" spans="2:8" s="179" customFormat="1">
      <c r="B60" s="10" t="s">
        <v>428</v>
      </c>
      <c r="C60" s="12" t="s">
        <v>407</v>
      </c>
      <c r="D60" s="11">
        <v>0.12</v>
      </c>
      <c r="E60" s="11" t="s">
        <v>547</v>
      </c>
      <c r="F60" s="12" t="s">
        <v>429</v>
      </c>
    </row>
    <row r="61" spans="2:8" s="179" customFormat="1">
      <c r="B61" s="180" t="s">
        <v>430</v>
      </c>
      <c r="C61" s="184" t="s">
        <v>419</v>
      </c>
      <c r="D61" s="181">
        <v>0.05</v>
      </c>
      <c r="E61" s="181" t="s">
        <v>495</v>
      </c>
      <c r="F61" s="184" t="s">
        <v>431</v>
      </c>
    </row>
    <row r="62" spans="2:8" s="179" customFormat="1">
      <c r="B62" s="10" t="s">
        <v>432</v>
      </c>
      <c r="C62" s="12" t="s">
        <v>433</v>
      </c>
      <c r="D62" s="11">
        <v>1</v>
      </c>
      <c r="E62" s="11" t="s">
        <v>448</v>
      </c>
      <c r="F62" s="12" t="s">
        <v>434</v>
      </c>
    </row>
    <row r="63" spans="2:8" s="179" customFormat="1">
      <c r="B63" s="180" t="s">
        <v>435</v>
      </c>
      <c r="C63" s="184" t="s">
        <v>433</v>
      </c>
      <c r="D63" s="181">
        <v>1</v>
      </c>
      <c r="E63" s="181" t="s">
        <v>448</v>
      </c>
      <c r="F63" s="184" t="s">
        <v>436</v>
      </c>
    </row>
    <row r="64" spans="2:8" s="179" customFormat="1">
      <c r="B64" s="10" t="s">
        <v>437</v>
      </c>
      <c r="C64" s="12" t="s">
        <v>433</v>
      </c>
      <c r="D64" s="11">
        <v>0.4</v>
      </c>
      <c r="E64" s="11" t="s">
        <v>448</v>
      </c>
      <c r="F64" s="12" t="s">
        <v>436</v>
      </c>
    </row>
    <row r="65" spans="2:6" s="179" customFormat="1">
      <c r="B65" s="180" t="s">
        <v>438</v>
      </c>
      <c r="C65" s="184" t="s">
        <v>433</v>
      </c>
      <c r="D65" s="181">
        <v>1</v>
      </c>
      <c r="E65" s="181" t="s">
        <v>448</v>
      </c>
      <c r="F65" s="184" t="s">
        <v>439</v>
      </c>
    </row>
    <row r="66" spans="2:6" s="179" customFormat="1">
      <c r="B66" s="10" t="s">
        <v>440</v>
      </c>
      <c r="C66" s="12" t="s">
        <v>9</v>
      </c>
      <c r="D66" s="11">
        <v>0.4</v>
      </c>
      <c r="E66" s="11" t="s">
        <v>21</v>
      </c>
      <c r="F66" s="12" t="s">
        <v>441</v>
      </c>
    </row>
    <row r="67" spans="2:6" s="179" customFormat="1">
      <c r="B67" s="180" t="s">
        <v>442</v>
      </c>
      <c r="C67" s="184" t="s">
        <v>9</v>
      </c>
      <c r="D67" s="181">
        <v>0.8</v>
      </c>
      <c r="E67" s="181" t="s">
        <v>495</v>
      </c>
      <c r="F67" s="184" t="s">
        <v>443</v>
      </c>
    </row>
    <row r="68" spans="2:6" s="179" customFormat="1" ht="15" thickBot="1">
      <c r="B68" s="185"/>
      <c r="C68" s="185"/>
      <c r="D68" s="186"/>
      <c r="E68" s="186"/>
      <c r="F68" s="185"/>
    </row>
    <row r="69" spans="2:6" s="179" customFormat="1">
      <c r="D69" s="187"/>
      <c r="E69" s="187"/>
    </row>
    <row r="70" spans="2:6" s="179" customFormat="1" ht="30" customHeight="1">
      <c r="B70" s="433" t="s">
        <v>480</v>
      </c>
      <c r="C70" s="433"/>
      <c r="D70" s="433"/>
      <c r="E70" s="433"/>
      <c r="F70" s="433"/>
    </row>
    <row r="71" spans="2:6" s="179" customFormat="1" ht="25.5" customHeight="1">
      <c r="B71" s="8" t="s">
        <v>444</v>
      </c>
      <c r="C71" s="8" t="s">
        <v>445</v>
      </c>
      <c r="D71" s="9" t="s">
        <v>422</v>
      </c>
      <c r="E71" s="9" t="s">
        <v>5</v>
      </c>
      <c r="F71" s="8" t="s">
        <v>423</v>
      </c>
    </row>
    <row r="72" spans="2:6" s="179" customFormat="1" ht="15.75">
      <c r="B72" s="79" t="s">
        <v>446</v>
      </c>
      <c r="C72" s="80"/>
      <c r="D72" s="81"/>
      <c r="E72" s="81"/>
      <c r="F72" s="80"/>
    </row>
    <row r="73" spans="2:6" s="179" customFormat="1" ht="27" customHeight="1">
      <c r="B73" s="10" t="s">
        <v>447</v>
      </c>
      <c r="C73" s="10" t="s">
        <v>9</v>
      </c>
      <c r="D73" s="11">
        <v>1</v>
      </c>
      <c r="E73" s="11" t="s">
        <v>448</v>
      </c>
      <c r="F73" s="10" t="s">
        <v>479</v>
      </c>
    </row>
    <row r="74" spans="2:6" s="179" customFormat="1" ht="7.5" customHeight="1">
      <c r="B74" s="12"/>
      <c r="C74" s="10"/>
      <c r="D74" s="11"/>
      <c r="E74" s="11"/>
      <c r="F74" s="12"/>
    </row>
    <row r="75" spans="2:6" s="179" customFormat="1" ht="15.75">
      <c r="B75" s="79" t="s">
        <v>449</v>
      </c>
      <c r="C75" s="80"/>
      <c r="D75" s="81"/>
      <c r="E75" s="81"/>
      <c r="F75" s="80"/>
    </row>
    <row r="76" spans="2:6" s="179" customFormat="1" ht="38.25">
      <c r="B76" s="10" t="s">
        <v>450</v>
      </c>
      <c r="C76" s="12" t="s">
        <v>9</v>
      </c>
      <c r="D76" s="11">
        <v>0.75</v>
      </c>
      <c r="E76" s="11" t="s">
        <v>448</v>
      </c>
      <c r="F76" s="12" t="s">
        <v>556</v>
      </c>
    </row>
    <row r="77" spans="2:6" s="179" customFormat="1" ht="38.25">
      <c r="B77" s="180" t="s">
        <v>451</v>
      </c>
      <c r="C77" s="184" t="s">
        <v>58</v>
      </c>
      <c r="D77" s="181">
        <v>0.44</v>
      </c>
      <c r="E77" s="181" t="s">
        <v>547</v>
      </c>
      <c r="F77" s="184" t="s">
        <v>557</v>
      </c>
    </row>
    <row r="78" spans="2:6" s="179" customFormat="1" ht="25.5">
      <c r="B78" s="10" t="s">
        <v>452</v>
      </c>
      <c r="C78" s="10" t="s">
        <v>453</v>
      </c>
      <c r="D78" s="11">
        <v>0.34</v>
      </c>
      <c r="E78" s="11" t="s">
        <v>21</v>
      </c>
      <c r="F78" s="10" t="s">
        <v>558</v>
      </c>
    </row>
    <row r="79" spans="2:6" s="179" customFormat="1">
      <c r="B79" s="10"/>
      <c r="C79" s="12"/>
      <c r="D79" s="11"/>
      <c r="E79" s="11"/>
      <c r="F79" s="12"/>
    </row>
    <row r="80" spans="2:6" s="179" customFormat="1" ht="15.75">
      <c r="B80" s="79" t="s">
        <v>478</v>
      </c>
      <c r="C80" s="80"/>
      <c r="D80" s="81"/>
      <c r="E80" s="81"/>
      <c r="F80" s="80"/>
    </row>
    <row r="81" spans="2:6" s="179" customFormat="1" ht="27">
      <c r="B81" s="10" t="s">
        <v>454</v>
      </c>
      <c r="C81" s="12" t="s">
        <v>9</v>
      </c>
      <c r="D81" s="11">
        <v>0.72399999999999998</v>
      </c>
      <c r="E81" s="11" t="s">
        <v>448</v>
      </c>
      <c r="F81" s="12" t="s">
        <v>561</v>
      </c>
    </row>
    <row r="82" spans="2:6" s="179" customFormat="1" ht="27">
      <c r="B82" s="180" t="s">
        <v>455</v>
      </c>
      <c r="C82" s="184" t="s">
        <v>9</v>
      </c>
      <c r="D82" s="181">
        <v>1</v>
      </c>
      <c r="E82" s="181" t="s">
        <v>448</v>
      </c>
      <c r="F82" s="184" t="s">
        <v>562</v>
      </c>
    </row>
    <row r="83" spans="2:6" s="179" customFormat="1" ht="27">
      <c r="B83" s="10" t="s">
        <v>456</v>
      </c>
      <c r="C83" s="10" t="s">
        <v>9</v>
      </c>
      <c r="D83" s="11">
        <v>1</v>
      </c>
      <c r="E83" s="11" t="s">
        <v>448</v>
      </c>
      <c r="F83" s="10" t="s">
        <v>563</v>
      </c>
    </row>
    <row r="84" spans="2:6" s="179" customFormat="1">
      <c r="B84" s="12"/>
      <c r="C84" s="10"/>
      <c r="D84" s="11"/>
      <c r="E84" s="11"/>
      <c r="F84" s="12"/>
    </row>
    <row r="85" spans="2:6" s="179" customFormat="1" ht="15.75">
      <c r="B85" s="79" t="s">
        <v>457</v>
      </c>
      <c r="C85" s="80"/>
      <c r="D85" s="81"/>
      <c r="E85" s="81"/>
      <c r="F85" s="80"/>
    </row>
    <row r="86" spans="2:6" s="179" customFormat="1">
      <c r="B86" s="10" t="s">
        <v>458</v>
      </c>
      <c r="C86" s="12" t="s">
        <v>9</v>
      </c>
      <c r="D86" s="11">
        <v>1</v>
      </c>
      <c r="E86" s="11" t="s">
        <v>448</v>
      </c>
      <c r="F86" s="12" t="s">
        <v>722</v>
      </c>
    </row>
    <row r="87" spans="2:6" s="179" customFormat="1">
      <c r="B87" s="180" t="s">
        <v>459</v>
      </c>
      <c r="C87" s="184" t="s">
        <v>9</v>
      </c>
      <c r="D87" s="181">
        <v>1</v>
      </c>
      <c r="E87" s="181" t="s">
        <v>448</v>
      </c>
      <c r="F87" s="184" t="s">
        <v>723</v>
      </c>
    </row>
    <row r="88" spans="2:6" s="179" customFormat="1">
      <c r="B88" s="10" t="s">
        <v>460</v>
      </c>
      <c r="C88" s="12" t="s">
        <v>9</v>
      </c>
      <c r="D88" s="11">
        <v>1</v>
      </c>
      <c r="E88" s="11" t="s">
        <v>448</v>
      </c>
      <c r="F88" s="12" t="s">
        <v>724</v>
      </c>
    </row>
    <row r="89" spans="2:6" s="179" customFormat="1">
      <c r="B89" s="180" t="s">
        <v>461</v>
      </c>
      <c r="C89" s="184" t="s">
        <v>9</v>
      </c>
      <c r="D89" s="181">
        <v>1</v>
      </c>
      <c r="E89" s="181" t="s">
        <v>448</v>
      </c>
      <c r="F89" s="184" t="s">
        <v>725</v>
      </c>
    </row>
    <row r="90" spans="2:6" s="179" customFormat="1">
      <c r="B90" s="10" t="s">
        <v>462</v>
      </c>
      <c r="C90" s="12" t="s">
        <v>9</v>
      </c>
      <c r="D90" s="11">
        <v>1</v>
      </c>
      <c r="E90" s="11" t="s">
        <v>448</v>
      </c>
      <c r="F90" s="12" t="s">
        <v>726</v>
      </c>
    </row>
    <row r="91" spans="2:6" s="179" customFormat="1">
      <c r="B91" s="180" t="s">
        <v>463</v>
      </c>
      <c r="C91" s="184" t="s">
        <v>9</v>
      </c>
      <c r="D91" s="181">
        <v>1</v>
      </c>
      <c r="E91" s="181" t="s">
        <v>448</v>
      </c>
      <c r="F91" s="184" t="s">
        <v>727</v>
      </c>
    </row>
    <row r="92" spans="2:6" s="179" customFormat="1">
      <c r="B92" s="10" t="s">
        <v>464</v>
      </c>
      <c r="C92" s="12" t="s">
        <v>9</v>
      </c>
      <c r="D92" s="11">
        <v>1</v>
      </c>
      <c r="E92" s="11" t="s">
        <v>448</v>
      </c>
      <c r="F92" s="12" t="s">
        <v>728</v>
      </c>
    </row>
    <row r="93" spans="2:6" s="179" customFormat="1">
      <c r="B93" s="180" t="s">
        <v>465</v>
      </c>
      <c r="C93" s="184" t="s">
        <v>9</v>
      </c>
      <c r="D93" s="181">
        <v>0.5</v>
      </c>
      <c r="E93" s="181" t="s">
        <v>448</v>
      </c>
      <c r="F93" s="184" t="s">
        <v>729</v>
      </c>
    </row>
    <row r="94" spans="2:6" s="179" customFormat="1">
      <c r="B94" s="10" t="s">
        <v>466</v>
      </c>
      <c r="C94" s="12" t="s">
        <v>9</v>
      </c>
      <c r="D94" s="11">
        <v>1</v>
      </c>
      <c r="E94" s="11" t="s">
        <v>448</v>
      </c>
      <c r="F94" s="12" t="s">
        <v>730</v>
      </c>
    </row>
    <row r="95" spans="2:6" s="179" customFormat="1">
      <c r="B95" s="180" t="s">
        <v>467</v>
      </c>
      <c r="C95" s="184" t="s">
        <v>9</v>
      </c>
      <c r="D95" s="181">
        <v>1</v>
      </c>
      <c r="E95" s="181" t="s">
        <v>448</v>
      </c>
      <c r="F95" s="184" t="s">
        <v>731</v>
      </c>
    </row>
    <row r="96" spans="2:6" s="179" customFormat="1">
      <c r="B96" s="10" t="s">
        <v>468</v>
      </c>
      <c r="C96" s="12" t="s">
        <v>9</v>
      </c>
      <c r="D96" s="11">
        <v>1</v>
      </c>
      <c r="E96" s="11" t="s">
        <v>448</v>
      </c>
      <c r="F96" s="12" t="s">
        <v>732</v>
      </c>
    </row>
    <row r="97" spans="2:6" s="179" customFormat="1">
      <c r="B97" s="180" t="s">
        <v>469</v>
      </c>
      <c r="C97" s="184" t="s">
        <v>9</v>
      </c>
      <c r="D97" s="181">
        <v>1</v>
      </c>
      <c r="E97" s="181" t="s">
        <v>448</v>
      </c>
      <c r="F97" s="184" t="s">
        <v>733</v>
      </c>
    </row>
    <row r="98" spans="2:6" s="179" customFormat="1">
      <c r="B98" s="10" t="s">
        <v>734</v>
      </c>
      <c r="C98" s="12" t="s">
        <v>9</v>
      </c>
      <c r="D98" s="11">
        <v>1</v>
      </c>
      <c r="E98" s="11" t="s">
        <v>448</v>
      </c>
      <c r="F98" s="12" t="s">
        <v>735</v>
      </c>
    </row>
    <row r="99" spans="2:6" s="179" customFormat="1">
      <c r="B99" s="180" t="s">
        <v>470</v>
      </c>
      <c r="C99" s="184" t="s">
        <v>58</v>
      </c>
      <c r="D99" s="181">
        <v>1</v>
      </c>
      <c r="E99" s="181" t="s">
        <v>448</v>
      </c>
      <c r="F99" s="184" t="s">
        <v>736</v>
      </c>
    </row>
    <row r="100" spans="2:6" s="179" customFormat="1">
      <c r="B100" s="10" t="s">
        <v>471</v>
      </c>
      <c r="C100" s="12" t="s">
        <v>58</v>
      </c>
      <c r="D100" s="11">
        <v>1</v>
      </c>
      <c r="E100" s="11" t="s">
        <v>448</v>
      </c>
      <c r="F100" s="12" t="s">
        <v>737</v>
      </c>
    </row>
    <row r="101" spans="2:6" s="179" customFormat="1">
      <c r="B101" s="180" t="s">
        <v>472</v>
      </c>
      <c r="C101" s="184" t="s">
        <v>58</v>
      </c>
      <c r="D101" s="181">
        <v>0.19700000000000001</v>
      </c>
      <c r="E101" s="181" t="s">
        <v>448</v>
      </c>
      <c r="F101" s="184" t="s">
        <v>738</v>
      </c>
    </row>
    <row r="102" spans="2:6" s="179" customFormat="1">
      <c r="B102" s="10" t="s">
        <v>473</v>
      </c>
      <c r="C102" s="12" t="s">
        <v>58</v>
      </c>
      <c r="D102" s="11">
        <v>1</v>
      </c>
      <c r="E102" s="11" t="s">
        <v>448</v>
      </c>
      <c r="F102" s="12" t="s">
        <v>739</v>
      </c>
    </row>
    <row r="103" spans="2:6" s="179" customFormat="1">
      <c r="B103" s="180" t="s">
        <v>474</v>
      </c>
      <c r="C103" s="184" t="s">
        <v>58</v>
      </c>
      <c r="D103" s="181">
        <v>1</v>
      </c>
      <c r="E103" s="181" t="s">
        <v>448</v>
      </c>
      <c r="F103" s="184" t="s">
        <v>740</v>
      </c>
    </row>
    <row r="104" spans="2:6" s="179" customFormat="1">
      <c r="B104" s="10" t="s">
        <v>475</v>
      </c>
      <c r="C104" s="12" t="s">
        <v>58</v>
      </c>
      <c r="D104" s="11">
        <v>1</v>
      </c>
      <c r="E104" s="11" t="s">
        <v>448</v>
      </c>
      <c r="F104" s="12" t="s">
        <v>741</v>
      </c>
    </row>
    <row r="105" spans="2:6" s="179" customFormat="1">
      <c r="B105" s="180" t="s">
        <v>476</v>
      </c>
      <c r="C105" s="184" t="s">
        <v>58</v>
      </c>
      <c r="D105" s="181">
        <v>1</v>
      </c>
      <c r="E105" s="181" t="s">
        <v>448</v>
      </c>
      <c r="F105" s="184" t="s">
        <v>732</v>
      </c>
    </row>
    <row r="106" spans="2:6" s="179" customFormat="1">
      <c r="B106" s="10" t="s">
        <v>477</v>
      </c>
      <c r="C106" s="12" t="s">
        <v>58</v>
      </c>
      <c r="D106" s="11">
        <v>1</v>
      </c>
      <c r="E106" s="11" t="s">
        <v>448</v>
      </c>
      <c r="F106" s="12" t="s">
        <v>742</v>
      </c>
    </row>
    <row r="107" spans="2:6" s="179" customFormat="1">
      <c r="B107" s="436" t="s">
        <v>801</v>
      </c>
      <c r="C107" s="436"/>
      <c r="D107" s="436"/>
      <c r="E107" s="436"/>
      <c r="F107" s="436"/>
    </row>
    <row r="108" spans="2:6" s="179" customFormat="1" ht="15" thickBot="1">
      <c r="B108" s="185"/>
      <c r="C108" s="185"/>
      <c r="D108" s="186"/>
      <c r="E108" s="186"/>
      <c r="F108" s="185"/>
    </row>
    <row r="109" spans="2:6" s="179" customFormat="1">
      <c r="D109" s="187"/>
      <c r="E109" s="187"/>
    </row>
    <row r="110" spans="2:6" s="179" customFormat="1" ht="30" customHeight="1">
      <c r="B110" s="430" t="s">
        <v>565</v>
      </c>
      <c r="C110" s="430"/>
      <c r="D110" s="430"/>
      <c r="E110" s="67"/>
      <c r="F110" s="68"/>
    </row>
    <row r="111" spans="2:6" s="179" customFormat="1" ht="25.5" customHeight="1">
      <c r="B111" s="8" t="s">
        <v>444</v>
      </c>
      <c r="C111" s="8" t="s">
        <v>445</v>
      </c>
      <c r="D111" s="9" t="s">
        <v>422</v>
      </c>
      <c r="E111" s="9" t="s">
        <v>5</v>
      </c>
      <c r="F111" s="8" t="s">
        <v>423</v>
      </c>
    </row>
    <row r="112" spans="2:6" s="183" customFormat="1" ht="21" customHeight="1">
      <c r="B112" s="82" t="s">
        <v>564</v>
      </c>
      <c r="C112" s="83"/>
      <c r="D112" s="84"/>
      <c r="E112" s="84"/>
      <c r="F112" s="83"/>
    </row>
    <row r="113" spans="2:11" s="179" customFormat="1">
      <c r="B113" s="10" t="s">
        <v>712</v>
      </c>
      <c r="C113" s="12" t="s">
        <v>9</v>
      </c>
      <c r="D113" s="11"/>
      <c r="E113" s="11"/>
      <c r="F113" s="12" t="s">
        <v>791</v>
      </c>
      <c r="G113" s="188"/>
      <c r="H113" s="12"/>
      <c r="I113" s="12"/>
      <c r="J113" s="12"/>
      <c r="K113" s="12"/>
    </row>
    <row r="114" spans="2:11" s="179" customFormat="1" ht="15">
      <c r="B114" s="180" t="s">
        <v>713</v>
      </c>
      <c r="C114" s="184" t="s">
        <v>58</v>
      </c>
      <c r="D114" s="181"/>
      <c r="E114" s="181"/>
      <c r="F114" s="184" t="s">
        <v>792</v>
      </c>
      <c r="G114" s="188"/>
      <c r="H114" s="12"/>
      <c r="I114" s="12"/>
      <c r="J114" s="12"/>
      <c r="K114" s="12"/>
    </row>
    <row r="115" spans="2:11" s="179" customFormat="1" ht="15">
      <c r="B115" s="10" t="s">
        <v>715</v>
      </c>
      <c r="C115" s="12" t="s">
        <v>89</v>
      </c>
      <c r="D115" s="11"/>
      <c r="E115" s="11"/>
      <c r="F115" s="12" t="s">
        <v>794</v>
      </c>
    </row>
    <row r="116" spans="2:11" s="179" customFormat="1" ht="15">
      <c r="B116" s="180" t="s">
        <v>717</v>
      </c>
      <c r="C116" s="184" t="s">
        <v>719</v>
      </c>
      <c r="D116" s="181"/>
      <c r="E116" s="181"/>
      <c r="F116" s="184" t="s">
        <v>799</v>
      </c>
    </row>
    <row r="117" spans="2:11" s="179" customFormat="1" ht="15">
      <c r="B117" s="10" t="s">
        <v>717</v>
      </c>
      <c r="C117" s="12" t="s">
        <v>72</v>
      </c>
      <c r="D117" s="11"/>
      <c r="E117" s="11"/>
      <c r="F117" s="12" t="s">
        <v>798</v>
      </c>
    </row>
    <row r="118" spans="2:11" s="179" customFormat="1" ht="15">
      <c r="B118" s="180" t="s">
        <v>717</v>
      </c>
      <c r="C118" s="184" t="s">
        <v>102</v>
      </c>
      <c r="D118" s="181"/>
      <c r="E118" s="181"/>
      <c r="F118" s="184" t="s">
        <v>796</v>
      </c>
    </row>
    <row r="119" spans="2:11" s="179" customFormat="1" ht="15">
      <c r="B119" s="10" t="s">
        <v>714</v>
      </c>
      <c r="C119" s="12" t="s">
        <v>540</v>
      </c>
      <c r="D119" s="11"/>
      <c r="E119" s="11"/>
      <c r="F119" s="12" t="s">
        <v>793</v>
      </c>
      <c r="G119" s="177"/>
      <c r="H119" s="12"/>
      <c r="I119" s="12"/>
      <c r="J119" s="12"/>
      <c r="K119" s="12"/>
    </row>
    <row r="120" spans="2:11" s="179" customFormat="1" ht="15">
      <c r="B120" s="180" t="s">
        <v>716</v>
      </c>
      <c r="C120" s="184" t="s">
        <v>81</v>
      </c>
      <c r="D120" s="181"/>
      <c r="E120" s="181"/>
      <c r="F120" s="184" t="s">
        <v>795</v>
      </c>
    </row>
    <row r="121" spans="2:11" s="179" customFormat="1" ht="15">
      <c r="B121" s="10" t="s">
        <v>718</v>
      </c>
      <c r="C121" s="12" t="s">
        <v>528</v>
      </c>
      <c r="D121" s="11"/>
      <c r="E121" s="11"/>
      <c r="F121" s="12" t="s">
        <v>797</v>
      </c>
    </row>
    <row r="122" spans="2:11" s="179" customFormat="1">
      <c r="B122" s="360" t="s">
        <v>800</v>
      </c>
      <c r="C122" s="359"/>
      <c r="D122" s="359"/>
      <c r="E122" s="359"/>
      <c r="F122" s="359"/>
    </row>
  </sheetData>
  <mergeCells count="7">
    <mergeCell ref="B110:D110"/>
    <mergeCell ref="B5:F5"/>
    <mergeCell ref="B40:F40"/>
    <mergeCell ref="B70:F70"/>
    <mergeCell ref="B2:F2"/>
    <mergeCell ref="B55:F55"/>
    <mergeCell ref="B107:F107"/>
  </mergeCells>
  <pageMargins left="0.70866141732283472" right="0.70866141732283472" top="0.6692913385826772" bottom="0.94488188976377963" header="0.31496062992125984" footer="0.31496062992125984"/>
  <pageSetup paperSize="9" scale="67" fitToHeight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L40"/>
  <sheetViews>
    <sheetView showGridLines="0" tabSelected="1" view="pageBreakPreview" topLeftCell="A8" zoomScale="60" zoomScaleNormal="85" workbookViewId="0">
      <selection activeCell="B25" sqref="B25"/>
    </sheetView>
  </sheetViews>
  <sheetFormatPr baseColWidth="10" defaultColWidth="11.42578125" defaultRowHeight="14.25"/>
  <cols>
    <col min="1" max="1" width="4.42578125" style="7" customWidth="1"/>
    <col min="2" max="2" width="5" style="7" customWidth="1"/>
    <col min="3" max="3" width="19.7109375" style="7" customWidth="1"/>
    <col min="4" max="4" width="19" style="7" customWidth="1"/>
    <col min="5" max="5" width="16.7109375" style="7" customWidth="1"/>
    <col min="6" max="6" width="14" style="7" customWidth="1"/>
    <col min="7" max="7" width="4.140625" style="7" customWidth="1"/>
    <col min="8" max="8" width="6" style="7" customWidth="1"/>
    <col min="9" max="16384" width="11.42578125" style="7"/>
  </cols>
  <sheetData>
    <row r="2" spans="2:12" ht="56.25" customHeight="1">
      <c r="B2" s="190"/>
      <c r="C2" s="190"/>
      <c r="D2" s="437" t="s">
        <v>689</v>
      </c>
      <c r="E2" s="437"/>
      <c r="F2" s="437"/>
      <c r="G2" s="437"/>
      <c r="H2" s="191"/>
      <c r="I2" s="15"/>
      <c r="J2" s="15"/>
      <c r="K2" s="15"/>
      <c r="L2" s="15"/>
    </row>
    <row r="3" spans="2:12" ht="15">
      <c r="B3" s="13" t="s">
        <v>687</v>
      </c>
      <c r="C3" s="13"/>
      <c r="D3" s="22"/>
      <c r="E3" s="22"/>
      <c r="F3" s="22"/>
      <c r="G3" s="22"/>
      <c r="H3" s="22"/>
      <c r="I3" s="16"/>
      <c r="J3" s="16"/>
      <c r="K3" s="16"/>
      <c r="L3" s="16"/>
    </row>
    <row r="4" spans="2:12">
      <c r="B4" s="22"/>
      <c r="C4" s="22"/>
      <c r="D4" s="22"/>
      <c r="E4" s="22"/>
      <c r="F4" s="22"/>
      <c r="G4" s="22"/>
      <c r="H4" s="22"/>
      <c r="I4" s="17"/>
      <c r="J4" s="17"/>
      <c r="K4" s="17"/>
      <c r="L4" s="17"/>
    </row>
    <row r="5" spans="2:12" ht="20.25" customHeight="1">
      <c r="B5" s="60" t="s">
        <v>567</v>
      </c>
      <c r="C5" s="60"/>
      <c r="D5" s="60"/>
      <c r="E5" s="60"/>
      <c r="F5" s="60"/>
      <c r="G5" s="60"/>
      <c r="H5" s="60"/>
      <c r="I5" s="17"/>
      <c r="J5" s="17"/>
      <c r="K5" s="17"/>
      <c r="L5" s="17"/>
    </row>
    <row r="6" spans="2:12" ht="6" customHeight="1">
      <c r="B6" s="23"/>
      <c r="C6" s="23"/>
      <c r="D6" s="23"/>
      <c r="E6" s="23"/>
      <c r="F6" s="23"/>
      <c r="G6" s="23"/>
      <c r="H6" s="23"/>
      <c r="I6" s="15"/>
      <c r="J6" s="15"/>
      <c r="K6" s="15"/>
      <c r="L6" s="15"/>
    </row>
    <row r="7" spans="2:12" ht="39" thickBot="1">
      <c r="C7" s="24" t="s">
        <v>721</v>
      </c>
      <c r="D7" s="24" t="s">
        <v>405</v>
      </c>
      <c r="E7" s="25" t="s">
        <v>406</v>
      </c>
      <c r="G7" s="23"/>
      <c r="H7" s="23"/>
      <c r="I7" s="15"/>
      <c r="J7" s="15"/>
      <c r="K7" s="15"/>
      <c r="L7" s="15"/>
    </row>
    <row r="8" spans="2:12">
      <c r="C8" s="22" t="s">
        <v>58</v>
      </c>
      <c r="D8" s="88">
        <v>195</v>
      </c>
      <c r="E8" s="88">
        <v>34</v>
      </c>
      <c r="G8" s="22"/>
      <c r="H8" s="22"/>
      <c r="I8" s="15"/>
      <c r="J8" s="15"/>
      <c r="K8" s="15"/>
      <c r="L8" s="15"/>
    </row>
    <row r="9" spans="2:12">
      <c r="C9" s="26" t="s">
        <v>407</v>
      </c>
      <c r="D9" s="89">
        <v>33</v>
      </c>
      <c r="E9" s="89">
        <v>18</v>
      </c>
      <c r="G9" s="22"/>
      <c r="H9" s="22"/>
      <c r="I9" s="15"/>
      <c r="J9" s="15"/>
      <c r="K9" s="15"/>
      <c r="L9" s="15"/>
    </row>
    <row r="10" spans="2:12">
      <c r="C10" s="26" t="s">
        <v>204</v>
      </c>
      <c r="D10" s="89">
        <v>50</v>
      </c>
      <c r="E10" s="89">
        <v>27</v>
      </c>
      <c r="G10" s="22"/>
      <c r="H10" s="22"/>
      <c r="I10" s="15"/>
      <c r="J10" s="15"/>
      <c r="K10" s="15"/>
      <c r="L10" s="15"/>
    </row>
    <row r="11" spans="2:12">
      <c r="C11" s="26" t="s">
        <v>72</v>
      </c>
      <c r="D11" s="89">
        <v>41</v>
      </c>
      <c r="E11" s="89">
        <v>12</v>
      </c>
      <c r="G11" s="22"/>
      <c r="H11" s="22"/>
      <c r="I11" s="15"/>
      <c r="J11" s="15"/>
      <c r="K11" s="15"/>
      <c r="L11" s="15"/>
    </row>
    <row r="12" spans="2:12" ht="15" thickBot="1">
      <c r="C12" s="22" t="s">
        <v>412</v>
      </c>
      <c r="D12" s="88">
        <v>25</v>
      </c>
      <c r="E12" s="88">
        <v>15</v>
      </c>
      <c r="G12" s="22"/>
      <c r="H12" s="22"/>
      <c r="I12" s="15"/>
      <c r="J12" s="15"/>
      <c r="K12" s="15"/>
      <c r="L12" s="15"/>
    </row>
    <row r="13" spans="2:12" ht="15" thickBot="1">
      <c r="C13" s="27" t="s">
        <v>408</v>
      </c>
      <c r="D13" s="90">
        <f>+SUM(D8:D12)</f>
        <v>344</v>
      </c>
      <c r="E13" s="91">
        <f>+SUM(E8:E12)</f>
        <v>106</v>
      </c>
      <c r="G13" s="22"/>
      <c r="H13" s="22"/>
      <c r="I13" s="15"/>
      <c r="J13" s="15"/>
      <c r="K13" s="15"/>
      <c r="L13" s="15"/>
    </row>
    <row r="14" spans="2:12" ht="15">
      <c r="C14" s="18" t="s">
        <v>413</v>
      </c>
      <c r="D14" s="19"/>
      <c r="E14" s="19"/>
      <c r="G14" s="15"/>
      <c r="H14" s="15"/>
      <c r="I14" s="15"/>
      <c r="J14" s="15"/>
      <c r="K14" s="15"/>
      <c r="L14" s="15"/>
    </row>
    <row r="15" spans="2:12">
      <c r="B15" s="20"/>
      <c r="C15" s="20"/>
      <c r="D15" s="15"/>
      <c r="E15" s="15"/>
      <c r="F15" s="15"/>
      <c r="G15" s="15"/>
      <c r="H15" s="15"/>
      <c r="I15" s="15"/>
      <c r="J15" s="15"/>
      <c r="K15" s="15"/>
      <c r="L15" s="15"/>
    </row>
    <row r="16" spans="2:12" ht="17.25" customHeight="1">
      <c r="B16" s="60" t="s">
        <v>685</v>
      </c>
      <c r="C16" s="60"/>
      <c r="D16" s="60"/>
      <c r="E16" s="60"/>
      <c r="F16" s="60"/>
      <c r="G16" s="60"/>
      <c r="H16" s="60"/>
      <c r="I16" s="15"/>
      <c r="J16" s="15"/>
      <c r="K16" s="15"/>
      <c r="L16" s="15"/>
    </row>
    <row r="17" spans="2:12" ht="8.25" customHeight="1" thickBot="1">
      <c r="B17" s="23"/>
      <c r="C17" s="23"/>
      <c r="D17" s="23"/>
      <c r="E17" s="23"/>
      <c r="F17" s="23"/>
      <c r="G17" s="23"/>
      <c r="H17" s="23"/>
      <c r="I17" s="15"/>
      <c r="J17" s="15"/>
      <c r="K17" s="15"/>
      <c r="L17" s="15"/>
    </row>
    <row r="18" spans="2:12" ht="26.25" thickBot="1">
      <c r="C18" s="28" t="s">
        <v>409</v>
      </c>
      <c r="D18" s="28" t="s">
        <v>23</v>
      </c>
      <c r="E18" s="28" t="s">
        <v>410</v>
      </c>
      <c r="F18" s="28" t="s">
        <v>411</v>
      </c>
      <c r="H18" s="15"/>
      <c r="I18" s="15"/>
      <c r="J18" s="15"/>
      <c r="K18" s="15"/>
      <c r="L18" s="15"/>
    </row>
    <row r="19" spans="2:12">
      <c r="C19" s="22" t="s">
        <v>58</v>
      </c>
      <c r="D19" s="88">
        <v>54.3</v>
      </c>
      <c r="E19" s="88">
        <v>64.8</v>
      </c>
      <c r="F19" s="92">
        <v>119</v>
      </c>
      <c r="H19" s="15"/>
      <c r="I19" s="15"/>
      <c r="J19" s="15"/>
      <c r="K19" s="15"/>
      <c r="L19" s="15"/>
    </row>
    <row r="20" spans="2:12">
      <c r="C20" s="26" t="s">
        <v>407</v>
      </c>
      <c r="D20" s="89">
        <v>214.2</v>
      </c>
      <c r="E20" s="89">
        <v>120.3</v>
      </c>
      <c r="F20" s="93">
        <v>334.5</v>
      </c>
      <c r="H20" s="15"/>
      <c r="I20" s="15"/>
      <c r="J20" s="15"/>
      <c r="K20" s="15"/>
      <c r="L20" s="15"/>
    </row>
    <row r="21" spans="2:12">
      <c r="C21" s="26" t="s">
        <v>204</v>
      </c>
      <c r="D21" s="89">
        <v>63.1</v>
      </c>
      <c r="E21" s="89">
        <v>2.4</v>
      </c>
      <c r="F21" s="93">
        <v>65.5</v>
      </c>
      <c r="H21" s="15"/>
      <c r="I21" s="15"/>
      <c r="J21" s="15"/>
      <c r="K21" s="15"/>
      <c r="L21" s="15"/>
    </row>
    <row r="22" spans="2:12">
      <c r="C22" s="26" t="s">
        <v>72</v>
      </c>
      <c r="D22" s="89">
        <v>93.8</v>
      </c>
      <c r="E22" s="89">
        <v>7.6</v>
      </c>
      <c r="F22" s="93">
        <v>101.4</v>
      </c>
      <c r="H22" s="15"/>
      <c r="I22" s="15"/>
      <c r="J22" s="15"/>
      <c r="K22" s="15"/>
      <c r="L22" s="15"/>
    </row>
    <row r="23" spans="2:12" ht="15" thickBot="1">
      <c r="C23" s="22" t="s">
        <v>412</v>
      </c>
      <c r="D23" s="94">
        <v>158.6</v>
      </c>
      <c r="E23" s="94">
        <v>9.8000000000000007</v>
      </c>
      <c r="F23" s="95">
        <v>168.4</v>
      </c>
      <c r="H23" s="15"/>
      <c r="I23" s="15"/>
      <c r="J23" s="15"/>
      <c r="K23" s="15"/>
      <c r="L23" s="15"/>
    </row>
    <row r="24" spans="2:12" ht="15" thickBot="1">
      <c r="C24" s="27" t="s">
        <v>408</v>
      </c>
      <c r="D24" s="90">
        <v>583.9</v>
      </c>
      <c r="E24" s="90">
        <v>204.8</v>
      </c>
      <c r="F24" s="90">
        <v>788.8</v>
      </c>
      <c r="H24" s="15"/>
      <c r="I24" s="15"/>
      <c r="J24" s="15"/>
      <c r="K24" s="15"/>
      <c r="L24" s="15"/>
    </row>
    <row r="25" spans="2:12">
      <c r="C25" s="97" t="s">
        <v>688</v>
      </c>
      <c r="D25" s="96">
        <f>D24/$F$24</f>
        <v>0.74023833671399597</v>
      </c>
      <c r="E25" s="96">
        <f>E24/$F$24</f>
        <v>0.25963488843813393</v>
      </c>
      <c r="F25" s="96">
        <f>F24/$F$24</f>
        <v>1</v>
      </c>
      <c r="H25" s="15"/>
      <c r="I25" s="15"/>
      <c r="J25" s="15"/>
      <c r="K25" s="15"/>
      <c r="L25" s="15"/>
    </row>
    <row r="26" spans="2:12" ht="10.5" customHeight="1">
      <c r="C26" s="15"/>
      <c r="D26" s="15"/>
      <c r="E26" s="15"/>
      <c r="F26" s="15"/>
      <c r="H26" s="15"/>
      <c r="I26" s="15"/>
      <c r="J26" s="15"/>
      <c r="K26" s="15"/>
      <c r="L26" s="15"/>
    </row>
    <row r="27" spans="2:12">
      <c r="C27" s="18" t="s">
        <v>413</v>
      </c>
      <c r="D27" s="15"/>
      <c r="E27" s="15"/>
      <c r="F27" s="15"/>
      <c r="H27" s="15"/>
      <c r="I27" s="15"/>
      <c r="J27" s="15"/>
      <c r="K27" s="15"/>
      <c r="L27" s="15"/>
    </row>
    <row r="28" spans="2:12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2:12" ht="17.25" customHeight="1">
      <c r="B29" s="60" t="s">
        <v>857</v>
      </c>
      <c r="C29" s="60"/>
      <c r="D29" s="60"/>
      <c r="E29" s="60"/>
      <c r="F29" s="60"/>
      <c r="G29" s="60"/>
      <c r="H29" s="60"/>
      <c r="I29" s="15"/>
      <c r="J29" s="15"/>
      <c r="K29" s="15"/>
      <c r="L29" s="15"/>
    </row>
    <row r="30" spans="2:12" ht="9.75" customHeight="1" thickBot="1">
      <c r="B30" s="23"/>
      <c r="C30" s="23"/>
      <c r="D30" s="23"/>
      <c r="E30" s="23"/>
      <c r="F30" s="23"/>
      <c r="G30" s="23"/>
      <c r="H30" s="23"/>
      <c r="I30" s="15"/>
      <c r="J30" s="15"/>
      <c r="K30" s="15"/>
      <c r="L30" s="15"/>
    </row>
    <row r="31" spans="2:12" ht="26.25" thickBot="1">
      <c r="C31" s="28" t="s">
        <v>409</v>
      </c>
      <c r="D31" s="28" t="s">
        <v>23</v>
      </c>
      <c r="E31" s="28" t="s">
        <v>410</v>
      </c>
      <c r="F31" s="28" t="s">
        <v>411</v>
      </c>
      <c r="H31" s="15"/>
    </row>
    <row r="32" spans="2:12">
      <c r="C32" s="22" t="s">
        <v>58</v>
      </c>
      <c r="D32" s="88">
        <v>5.6</v>
      </c>
      <c r="E32" s="88">
        <v>3.3</v>
      </c>
      <c r="F32" s="92">
        <v>8.9</v>
      </c>
      <c r="H32" s="15"/>
    </row>
    <row r="33" spans="3:8">
      <c r="C33" s="26" t="s">
        <v>407</v>
      </c>
      <c r="D33" s="89">
        <v>10.9</v>
      </c>
      <c r="E33" s="89">
        <v>11.6</v>
      </c>
      <c r="F33" s="93">
        <v>22.5</v>
      </c>
      <c r="H33" s="15"/>
    </row>
    <row r="34" spans="3:8">
      <c r="C34" s="26" t="s">
        <v>204</v>
      </c>
      <c r="D34" s="89">
        <v>4.8</v>
      </c>
      <c r="E34" s="89">
        <v>2.6</v>
      </c>
      <c r="F34" s="93">
        <v>7.3</v>
      </c>
      <c r="H34" s="15"/>
    </row>
    <row r="35" spans="3:8">
      <c r="C35" s="26" t="s">
        <v>72</v>
      </c>
      <c r="D35" s="89">
        <v>15.6</v>
      </c>
      <c r="E35" s="89">
        <v>0.5</v>
      </c>
      <c r="F35" s="93">
        <v>16.100000000000001</v>
      </c>
      <c r="H35" s="15"/>
    </row>
    <row r="36" spans="3:8" ht="15" thickBot="1">
      <c r="C36" s="22" t="s">
        <v>412</v>
      </c>
      <c r="D36" s="88">
        <v>2.1</v>
      </c>
      <c r="E36" s="88">
        <v>0.9</v>
      </c>
      <c r="F36" s="92">
        <v>2.9</v>
      </c>
      <c r="H36" s="15"/>
    </row>
    <row r="37" spans="3:8" ht="15" thickBot="1">
      <c r="C37" s="27" t="s">
        <v>408</v>
      </c>
      <c r="D37" s="90">
        <v>39</v>
      </c>
      <c r="E37" s="90">
        <v>18.899999999999999</v>
      </c>
      <c r="F37" s="90">
        <v>57.8</v>
      </c>
      <c r="H37" s="15"/>
    </row>
    <row r="38" spans="3:8">
      <c r="C38" s="97" t="s">
        <v>688</v>
      </c>
      <c r="D38" s="96">
        <f>D37/$F$37</f>
        <v>0.67474048442906576</v>
      </c>
      <c r="E38" s="96">
        <f>E37/$F$37</f>
        <v>0.32698961937716264</v>
      </c>
      <c r="F38" s="96">
        <f>F37/$F$37</f>
        <v>1</v>
      </c>
      <c r="H38" s="15"/>
    </row>
    <row r="39" spans="3:8" ht="10.5" customHeight="1">
      <c r="C39" s="15"/>
      <c r="D39" s="15"/>
      <c r="E39" s="15"/>
      <c r="F39" s="15"/>
      <c r="H39" s="15"/>
    </row>
    <row r="40" spans="3:8">
      <c r="C40" s="18" t="s">
        <v>413</v>
      </c>
      <c r="D40" s="15"/>
      <c r="E40" s="15"/>
      <c r="F40" s="15"/>
      <c r="H40" s="15"/>
    </row>
  </sheetData>
  <mergeCells count="1">
    <mergeCell ref="D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178"/>
  <sheetViews>
    <sheetView showGridLines="0" tabSelected="1" view="pageBreakPreview" topLeftCell="A48" zoomScale="60" zoomScaleNormal="100" workbookViewId="0">
      <selection activeCell="B25" sqref="B25"/>
    </sheetView>
  </sheetViews>
  <sheetFormatPr baseColWidth="10" defaultColWidth="9.140625" defaultRowHeight="12.75"/>
  <cols>
    <col min="1" max="2" width="2.5703125" style="29" customWidth="1"/>
    <col min="3" max="3" width="1.140625" style="29" customWidth="1"/>
    <col min="4" max="4" width="3.42578125" style="29" customWidth="1"/>
    <col min="5" max="5" width="71.42578125" style="29" customWidth="1"/>
    <col min="6" max="6" width="1.42578125" style="29" customWidth="1"/>
    <col min="7" max="7" width="13" style="29" customWidth="1"/>
    <col min="8" max="8" width="12.5703125" style="30" customWidth="1"/>
    <col min="9" max="9" width="2.28515625" style="30" customWidth="1"/>
    <col min="10" max="16384" width="9.140625" style="29"/>
  </cols>
  <sheetData>
    <row r="2" spans="2:9" s="7" customFormat="1" ht="48.75" customHeight="1">
      <c r="B2" s="418" t="s">
        <v>690</v>
      </c>
      <c r="C2" s="418"/>
      <c r="D2" s="418"/>
      <c r="E2" s="418"/>
      <c r="F2" s="418"/>
      <c r="G2" s="418"/>
      <c r="H2" s="418"/>
      <c r="I2" s="418"/>
    </row>
    <row r="3" spans="2:9" ht="6" customHeight="1"/>
    <row r="4" spans="2:9">
      <c r="C4" s="100" t="s">
        <v>580</v>
      </c>
      <c r="D4" s="99"/>
      <c r="E4" s="99"/>
      <c r="F4" s="99"/>
      <c r="G4" s="99"/>
      <c r="H4" s="99"/>
      <c r="I4" s="99"/>
    </row>
    <row r="5" spans="2:9" ht="5.25" customHeight="1"/>
    <row r="6" spans="2:9" s="31" customFormat="1">
      <c r="D6" s="32" t="s">
        <v>581</v>
      </c>
      <c r="G6" s="217" t="s">
        <v>655</v>
      </c>
    </row>
    <row r="7" spans="2:9" s="31" customFormat="1" ht="6.75" customHeight="1">
      <c r="G7" s="34"/>
    </row>
    <row r="8" spans="2:9" s="31" customFormat="1" ht="2.25" customHeight="1">
      <c r="G8" s="35"/>
    </row>
    <row r="9" spans="2:9" s="36" customFormat="1">
      <c r="D9" s="37" t="s">
        <v>585</v>
      </c>
      <c r="E9" s="37"/>
      <c r="F9" s="37"/>
      <c r="G9" s="38">
        <f>+'3.2 KPIs finance divisional'!D9+'3.2 KPIs finance divisional'!D17+'3.2 KPIs finance divisional'!D21+'3.2 KPIs finance divisional'!D22+'3.2 KPIs finance divisional'!D23+'3.2 KPIs finance divisional'!D24+'3.2 KPIs finance divisional'!D25</f>
        <v>90673</v>
      </c>
    </row>
    <row r="10" spans="2:9" ht="6" customHeight="1">
      <c r="G10" s="39"/>
    </row>
    <row r="11" spans="2:9" s="36" customFormat="1">
      <c r="D11" s="37" t="s">
        <v>586</v>
      </c>
      <c r="E11" s="37"/>
      <c r="F11" s="37"/>
      <c r="G11" s="254">
        <f>'3.2 KPIs finance divisional'!E8</f>
        <v>16525</v>
      </c>
    </row>
    <row r="12" spans="2:9" ht="5.25" customHeight="1">
      <c r="G12" s="39"/>
    </row>
    <row r="13" spans="2:9">
      <c r="E13" s="194" t="s">
        <v>587</v>
      </c>
      <c r="F13" s="194"/>
      <c r="G13" s="195">
        <f>'3.2 KPIs finance divisional'!F8</f>
        <v>-6886</v>
      </c>
    </row>
    <row r="14" spans="2:9" s="30" customFormat="1">
      <c r="E14" s="30" t="s">
        <v>749</v>
      </c>
      <c r="G14" s="255">
        <v>-5631</v>
      </c>
    </row>
    <row r="15" spans="2:9" s="30" customFormat="1">
      <c r="E15" s="30" t="s">
        <v>750</v>
      </c>
      <c r="G15" s="255">
        <v>-1130</v>
      </c>
    </row>
    <row r="16" spans="2:9" s="30" customFormat="1">
      <c r="E16" s="30" t="s">
        <v>751</v>
      </c>
      <c r="G16" s="255">
        <v>-125</v>
      </c>
    </row>
    <row r="17" spans="4:7" s="29" customFormat="1">
      <c r="E17" s="194" t="s">
        <v>630</v>
      </c>
      <c r="F17" s="194"/>
      <c r="G17" s="195">
        <f>+SUM(G18:G19)</f>
        <v>-230</v>
      </c>
    </row>
    <row r="18" spans="4:7" s="57" customFormat="1">
      <c r="E18" s="57" t="s">
        <v>752</v>
      </c>
      <c r="G18" s="58">
        <v>-67</v>
      </c>
    </row>
    <row r="19" spans="4:7" s="30" customFormat="1">
      <c r="E19" s="30" t="s">
        <v>753</v>
      </c>
      <c r="G19" s="58">
        <v>-163</v>
      </c>
    </row>
    <row r="20" spans="4:7" s="29" customFormat="1">
      <c r="E20" s="194" t="s">
        <v>674</v>
      </c>
      <c r="F20" s="194"/>
      <c r="G20" s="196">
        <f>'3.2 KPIs finance divisional'!H8</f>
        <v>-294</v>
      </c>
    </row>
    <row r="21" spans="4:7" s="29" customFormat="1">
      <c r="E21" s="194" t="s">
        <v>588</v>
      </c>
      <c r="F21" s="194"/>
      <c r="G21" s="196">
        <f>'3.2 KPIs finance divisional'!I8</f>
        <v>-138</v>
      </c>
    </row>
    <row r="22" spans="4:7" s="29" customFormat="1" ht="7.5" customHeight="1">
      <c r="G22" s="39"/>
    </row>
    <row r="23" spans="4:7" s="36" customFormat="1">
      <c r="D23" s="37" t="s">
        <v>589</v>
      </c>
      <c r="E23" s="37"/>
      <c r="F23" s="37"/>
      <c r="G23" s="38">
        <f>+'3.2 KPIs finance divisional'!J9+'3.2 KPIs finance divisional'!J17+'3.2 KPIs finance divisional'!J21+'3.2 KPIs finance divisional'!J22+'3.2 KPIs finance divisional'!J23+'3.2 KPIs finance divisional'!J24+'3.2 KPIs finance divisional'!J25</f>
        <v>8978</v>
      </c>
    </row>
    <row r="24" spans="4:7" s="29" customFormat="1" ht="3" customHeight="1">
      <c r="G24" s="39"/>
    </row>
    <row r="25" spans="4:7" s="29" customFormat="1" ht="26.25" customHeight="1">
      <c r="E25" s="193" t="s">
        <v>590</v>
      </c>
      <c r="F25" s="192"/>
      <c r="G25" s="256">
        <v>-105</v>
      </c>
    </row>
    <row r="26" spans="4:7" s="29" customFormat="1">
      <c r="E26" s="193" t="s">
        <v>591</v>
      </c>
      <c r="G26" s="256">
        <v>-532</v>
      </c>
    </row>
    <row r="27" spans="4:7" s="29" customFormat="1">
      <c r="E27" s="29" t="s">
        <v>592</v>
      </c>
      <c r="G27" s="256">
        <v>-189</v>
      </c>
    </row>
    <row r="28" spans="4:7" s="29" customFormat="1">
      <c r="E28" s="29" t="s">
        <v>593</v>
      </c>
      <c r="G28" s="256">
        <v>1514</v>
      </c>
    </row>
    <row r="29" spans="4:7" s="29" customFormat="1">
      <c r="E29" s="29" t="s">
        <v>594</v>
      </c>
      <c r="G29" s="256">
        <v>18</v>
      </c>
    </row>
    <row r="30" spans="4:7" s="29" customFormat="1" ht="6" customHeight="1">
      <c r="G30" s="39"/>
    </row>
    <row r="31" spans="4:7" s="36" customFormat="1">
      <c r="D31" s="37" t="s">
        <v>595</v>
      </c>
      <c r="E31" s="37"/>
      <c r="F31" s="37"/>
      <c r="G31" s="38">
        <f>+G23+SUM(G25:G29)</f>
        <v>9684</v>
      </c>
    </row>
    <row r="32" spans="4:7" s="29" customFormat="1" ht="3" customHeight="1">
      <c r="G32" s="39"/>
    </row>
    <row r="33" spans="4:7" s="29" customFormat="1">
      <c r="E33" s="29" t="s">
        <v>596</v>
      </c>
      <c r="G33" s="256">
        <v>-2606</v>
      </c>
    </row>
    <row r="34" spans="4:7" s="29" customFormat="1">
      <c r="E34" s="29" t="s">
        <v>597</v>
      </c>
      <c r="G34" s="256">
        <v>-2119</v>
      </c>
    </row>
    <row r="35" spans="4:7" s="29" customFormat="1">
      <c r="E35" s="291" t="s">
        <v>598</v>
      </c>
      <c r="F35" s="291"/>
      <c r="G35" s="358">
        <f>'3.2 KPIs finance divisional'!L8</f>
        <v>462</v>
      </c>
    </row>
    <row r="36" spans="4:7" s="29" customFormat="1">
      <c r="E36" s="291" t="s">
        <v>599</v>
      </c>
      <c r="F36" s="291"/>
      <c r="G36" s="358">
        <f>'3.2 KPIs finance divisional'!M8</f>
        <v>-1418</v>
      </c>
    </row>
    <row r="37" spans="4:7" s="29" customFormat="1" ht="3" customHeight="1">
      <c r="G37" s="39"/>
    </row>
    <row r="38" spans="4:7" s="36" customFormat="1">
      <c r="D38" s="37" t="s">
        <v>600</v>
      </c>
      <c r="E38" s="37"/>
      <c r="F38" s="37"/>
      <c r="G38" s="38">
        <f>+G31+SUM(G33:G36)</f>
        <v>4003</v>
      </c>
    </row>
    <row r="39" spans="4:7" s="29" customFormat="1" ht="3" customHeight="1">
      <c r="G39" s="39"/>
    </row>
    <row r="40" spans="4:7" s="29" customFormat="1">
      <c r="E40" s="29" t="s">
        <v>601</v>
      </c>
      <c r="G40" s="256">
        <v>288</v>
      </c>
    </row>
    <row r="41" spans="4:7" s="29" customFormat="1">
      <c r="E41" s="29" t="s">
        <v>602</v>
      </c>
      <c r="G41" s="256">
        <v>532</v>
      </c>
    </row>
    <row r="42" spans="4:7" s="29" customFormat="1">
      <c r="E42" s="29" t="s">
        <v>592</v>
      </c>
      <c r="G42" s="256">
        <v>189</v>
      </c>
    </row>
    <row r="43" spans="4:7" s="29" customFormat="1">
      <c r="E43" s="29" t="s">
        <v>603</v>
      </c>
      <c r="G43" s="256">
        <v>-1532</v>
      </c>
    </row>
    <row r="44" spans="4:7" s="29" customFormat="1">
      <c r="E44" s="29" t="s">
        <v>604</v>
      </c>
      <c r="G44" s="256">
        <v>-176</v>
      </c>
    </row>
    <row r="45" spans="4:7" s="29" customFormat="1">
      <c r="E45" s="193" t="s">
        <v>605</v>
      </c>
      <c r="G45" s="256">
        <v>18</v>
      </c>
    </row>
    <row r="46" spans="4:7" s="29" customFormat="1">
      <c r="E46" s="29" t="s">
        <v>606</v>
      </c>
      <c r="G46" s="256">
        <v>118</v>
      </c>
    </row>
    <row r="47" spans="4:7" s="29" customFormat="1">
      <c r="E47" s="29" t="s">
        <v>607</v>
      </c>
      <c r="G47" s="256">
        <v>15</v>
      </c>
    </row>
    <row r="48" spans="4:7" s="29" customFormat="1" ht="5.25" customHeight="1">
      <c r="G48" s="39"/>
    </row>
    <row r="49" spans="3:9" s="36" customFormat="1">
      <c r="D49" s="37" t="s">
        <v>608</v>
      </c>
      <c r="E49" s="37"/>
      <c r="F49" s="37"/>
      <c r="G49" s="38">
        <f>+G38+SUM(G40:G47)</f>
        <v>3455</v>
      </c>
    </row>
    <row r="50" spans="3:9" ht="14.25" customHeight="1">
      <c r="G50" s="39"/>
    </row>
    <row r="51" spans="3:9">
      <c r="C51" s="100" t="s">
        <v>609</v>
      </c>
      <c r="D51" s="99"/>
      <c r="E51" s="99"/>
      <c r="F51" s="99"/>
      <c r="G51" s="99"/>
      <c r="H51" s="99"/>
      <c r="I51" s="99"/>
    </row>
    <row r="52" spans="3:9" ht="6.75" customHeight="1">
      <c r="G52" s="39"/>
    </row>
    <row r="53" spans="3:9" s="31" customFormat="1">
      <c r="D53" s="32" t="s">
        <v>581</v>
      </c>
      <c r="G53" s="217" t="s">
        <v>655</v>
      </c>
    </row>
    <row r="54" spans="3:9" s="31" customFormat="1" ht="5.25" customHeight="1">
      <c r="G54" s="34"/>
    </row>
    <row r="55" spans="3:9">
      <c r="E55" s="29" t="s">
        <v>610</v>
      </c>
      <c r="G55" s="55">
        <f>'3.2 KPIs finance divisional'!E30</f>
        <v>3493</v>
      </c>
    </row>
    <row r="56" spans="3:9">
      <c r="E56" s="29" t="s">
        <v>611</v>
      </c>
      <c r="G56" s="55">
        <f>'3.2 KPIs finance divisional'!F30</f>
        <v>5405</v>
      </c>
    </row>
    <row r="57" spans="3:9">
      <c r="E57" s="29" t="s">
        <v>612</v>
      </c>
      <c r="G57" s="55">
        <f>'3.2 KPIs finance divisional'!G30</f>
        <v>1850</v>
      </c>
    </row>
    <row r="58" spans="3:9" s="31" customFormat="1" ht="7.5" customHeight="1">
      <c r="G58" s="35"/>
    </row>
    <row r="59" spans="3:9" s="36" customFormat="1">
      <c r="D59" s="37" t="s">
        <v>613</v>
      </c>
      <c r="E59" s="37"/>
      <c r="F59" s="37"/>
      <c r="G59" s="254">
        <f>G55+G56+G57</f>
        <v>10748</v>
      </c>
    </row>
    <row r="60" spans="3:9" ht="5.25" customHeight="1">
      <c r="G60" s="39"/>
    </row>
    <row r="61" spans="3:9" ht="8.25" customHeight="1">
      <c r="G61" s="39"/>
      <c r="I61" s="29"/>
    </row>
    <row r="62" spans="3:9">
      <c r="C62" s="438" t="s">
        <v>654</v>
      </c>
      <c r="D62" s="438"/>
      <c r="E62" s="438"/>
      <c r="F62" s="438"/>
      <c r="G62" s="438"/>
      <c r="H62" s="438"/>
      <c r="I62" s="438"/>
    </row>
    <row r="63" spans="3:9" ht="4.5" customHeight="1">
      <c r="I63" s="29"/>
    </row>
    <row r="64" spans="3:9" s="31" customFormat="1" ht="42" customHeight="1">
      <c r="D64" s="32" t="s">
        <v>581</v>
      </c>
      <c r="G64" s="217" t="s">
        <v>585</v>
      </c>
      <c r="H64" s="217" t="s">
        <v>774</v>
      </c>
      <c r="I64" s="29"/>
    </row>
    <row r="65" spans="4:9" s="36" customFormat="1">
      <c r="D65" s="37" t="s">
        <v>775</v>
      </c>
      <c r="E65" s="37"/>
      <c r="F65" s="37"/>
      <c r="G65" s="38">
        <f>+G66+G67+G68+G69+G70+G71+G72+G73</f>
        <v>90675</v>
      </c>
      <c r="H65" s="38">
        <v>99539</v>
      </c>
      <c r="I65" s="29"/>
    </row>
    <row r="66" spans="4:9" s="36" customFormat="1">
      <c r="D66" s="257"/>
      <c r="E66" s="258" t="s">
        <v>9</v>
      </c>
      <c r="F66" s="259"/>
      <c r="G66" s="260">
        <v>31156</v>
      </c>
      <c r="H66" s="260">
        <v>34302</v>
      </c>
      <c r="I66" s="29"/>
    </row>
    <row r="67" spans="4:9" s="36" customFormat="1">
      <c r="D67" s="257"/>
      <c r="E67" s="258" t="s">
        <v>30</v>
      </c>
      <c r="F67" s="259"/>
      <c r="G67" s="260">
        <v>11817</v>
      </c>
      <c r="H67" s="260">
        <v>4010</v>
      </c>
      <c r="I67" s="29"/>
    </row>
    <row r="68" spans="4:9" s="36" customFormat="1">
      <c r="D68" s="257"/>
      <c r="E68" s="258" t="s">
        <v>649</v>
      </c>
      <c r="F68" s="259"/>
      <c r="G68" s="260">
        <v>27640</v>
      </c>
      <c r="H68" s="260">
        <v>29789</v>
      </c>
      <c r="I68" s="29"/>
    </row>
    <row r="69" spans="4:9" s="36" customFormat="1">
      <c r="D69" s="257"/>
      <c r="E69" s="258" t="s">
        <v>650</v>
      </c>
      <c r="F69" s="259"/>
      <c r="G69" s="260">
        <v>1676</v>
      </c>
      <c r="H69" s="260">
        <v>1691</v>
      </c>
      <c r="I69" s="29"/>
    </row>
    <row r="70" spans="4:9" s="36" customFormat="1">
      <c r="D70" s="257"/>
      <c r="E70" s="258" t="s">
        <v>147</v>
      </c>
      <c r="F70" s="259"/>
      <c r="G70" s="260">
        <v>5745</v>
      </c>
      <c r="H70" s="260">
        <v>9947</v>
      </c>
      <c r="I70" s="29"/>
    </row>
    <row r="71" spans="4:9" s="36" customFormat="1">
      <c r="D71" s="257"/>
      <c r="E71" s="258" t="s">
        <v>651</v>
      </c>
      <c r="F71" s="259"/>
      <c r="G71" s="260">
        <v>7011</v>
      </c>
      <c r="H71" s="260">
        <v>10285</v>
      </c>
      <c r="I71" s="29"/>
    </row>
    <row r="72" spans="4:9" s="36" customFormat="1">
      <c r="D72" s="257"/>
      <c r="E72" s="258" t="s">
        <v>652</v>
      </c>
      <c r="F72" s="259"/>
      <c r="G72" s="260">
        <v>4673</v>
      </c>
      <c r="H72" s="260">
        <v>9297</v>
      </c>
      <c r="I72" s="29"/>
    </row>
    <row r="73" spans="4:9" s="36" customFormat="1">
      <c r="D73" s="257"/>
      <c r="E73" s="258" t="s">
        <v>653</v>
      </c>
      <c r="F73" s="259"/>
      <c r="G73" s="260">
        <v>957</v>
      </c>
      <c r="H73" s="260">
        <v>216</v>
      </c>
      <c r="I73" s="29"/>
    </row>
    <row r="74" spans="4:9" s="36" customFormat="1">
      <c r="D74" s="257"/>
      <c r="E74" s="257"/>
      <c r="F74" s="257"/>
      <c r="G74" s="261"/>
      <c r="H74" s="56"/>
      <c r="I74" s="29"/>
    </row>
    <row r="75" spans="4:9" ht="6" customHeight="1">
      <c r="G75" s="39"/>
      <c r="H75" s="41"/>
      <c r="I75" s="29"/>
    </row>
    <row r="76" spans="4:9" s="36" customFormat="1" ht="15" customHeight="1">
      <c r="D76" s="32" t="s">
        <v>581</v>
      </c>
      <c r="E76" s="31"/>
      <c r="F76" s="31"/>
      <c r="G76" s="217" t="s">
        <v>586</v>
      </c>
      <c r="H76" s="29"/>
      <c r="I76" s="29"/>
    </row>
    <row r="77" spans="4:9" ht="15" customHeight="1">
      <c r="D77" s="37" t="s">
        <v>775</v>
      </c>
      <c r="E77" s="37"/>
      <c r="F77" s="37"/>
      <c r="G77" s="254">
        <f>SUM(G78:G83)</f>
        <v>16525</v>
      </c>
      <c r="H77" s="29"/>
      <c r="I77" s="29"/>
    </row>
    <row r="78" spans="4:9">
      <c r="E78" s="258" t="s">
        <v>9</v>
      </c>
      <c r="G78" s="260">
        <v>4449</v>
      </c>
      <c r="H78" s="29"/>
      <c r="I78" s="29"/>
    </row>
    <row r="79" spans="4:9">
      <c r="E79" s="258" t="s">
        <v>30</v>
      </c>
      <c r="G79" s="260">
        <v>1922</v>
      </c>
      <c r="H79" s="29"/>
      <c r="I79" s="29"/>
    </row>
    <row r="80" spans="4:9">
      <c r="E80" s="258" t="s">
        <v>650</v>
      </c>
      <c r="F80" s="262"/>
      <c r="G80" s="260">
        <v>5851</v>
      </c>
      <c r="H80" s="29"/>
      <c r="I80" s="29"/>
    </row>
    <row r="81" spans="5:9">
      <c r="E81" s="258" t="s">
        <v>147</v>
      </c>
      <c r="F81" s="259"/>
      <c r="G81" s="260">
        <v>1134</v>
      </c>
      <c r="H81" s="29"/>
      <c r="I81" s="29"/>
    </row>
    <row r="82" spans="5:9">
      <c r="E82" s="258" t="s">
        <v>652</v>
      </c>
      <c r="G82" s="260">
        <v>1826</v>
      </c>
      <c r="H82" s="29"/>
      <c r="I82" s="29"/>
    </row>
    <row r="83" spans="5:9">
      <c r="E83" s="258" t="s">
        <v>686</v>
      </c>
      <c r="G83" s="260">
        <v>1343</v>
      </c>
      <c r="H83" s="29"/>
      <c r="I83" s="29"/>
    </row>
    <row r="84" spans="5:9">
      <c r="G84" s="39"/>
      <c r="H84" s="29"/>
      <c r="I84" s="29"/>
    </row>
    <row r="85" spans="5:9">
      <c r="G85" s="39"/>
      <c r="H85" s="41"/>
      <c r="I85" s="29"/>
    </row>
    <row r="86" spans="5:9">
      <c r="G86" s="39"/>
      <c r="H86" s="41"/>
      <c r="I86" s="41"/>
    </row>
    <row r="87" spans="5:9">
      <c r="G87" s="39"/>
      <c r="H87" s="41"/>
      <c r="I87" s="41"/>
    </row>
    <row r="88" spans="5:9">
      <c r="G88" s="39"/>
      <c r="H88" s="41"/>
      <c r="I88" s="41"/>
    </row>
    <row r="89" spans="5:9">
      <c r="G89" s="39"/>
      <c r="H89" s="41"/>
      <c r="I89" s="41"/>
    </row>
    <row r="90" spans="5:9">
      <c r="G90" s="39"/>
      <c r="H90" s="41"/>
      <c r="I90" s="41"/>
    </row>
    <row r="91" spans="5:9">
      <c r="G91" s="39"/>
      <c r="H91" s="41"/>
      <c r="I91" s="41"/>
    </row>
    <row r="92" spans="5:9">
      <c r="G92" s="39"/>
      <c r="H92" s="41"/>
      <c r="I92" s="41"/>
    </row>
    <row r="93" spans="5:9">
      <c r="G93" s="39"/>
      <c r="H93" s="41"/>
      <c r="I93" s="41"/>
    </row>
    <row r="94" spans="5:9">
      <c r="G94" s="39"/>
      <c r="H94" s="41"/>
      <c r="I94" s="41"/>
    </row>
    <row r="95" spans="5:9">
      <c r="G95" s="39"/>
      <c r="H95" s="41"/>
      <c r="I95" s="41"/>
    </row>
    <row r="96" spans="5:9">
      <c r="G96" s="39"/>
      <c r="H96" s="41"/>
      <c r="I96" s="41"/>
    </row>
    <row r="97" spans="7:9">
      <c r="G97" s="39"/>
      <c r="H97" s="41"/>
      <c r="I97" s="41"/>
    </row>
    <row r="98" spans="7:9">
      <c r="G98" s="39"/>
      <c r="H98" s="41"/>
      <c r="I98" s="41"/>
    </row>
    <row r="99" spans="7:9">
      <c r="G99" s="39"/>
      <c r="H99" s="41"/>
      <c r="I99" s="41"/>
    </row>
    <row r="100" spans="7:9">
      <c r="G100" s="39"/>
      <c r="H100" s="41"/>
      <c r="I100" s="41"/>
    </row>
    <row r="101" spans="7:9">
      <c r="G101" s="39"/>
      <c r="H101" s="41"/>
      <c r="I101" s="41"/>
    </row>
    <row r="102" spans="7:9">
      <c r="G102" s="39"/>
      <c r="H102" s="41"/>
      <c r="I102" s="41"/>
    </row>
    <row r="103" spans="7:9">
      <c r="G103" s="39"/>
      <c r="H103" s="41"/>
      <c r="I103" s="41"/>
    </row>
    <row r="104" spans="7:9">
      <c r="G104" s="39"/>
      <c r="H104" s="41"/>
      <c r="I104" s="41"/>
    </row>
    <row r="105" spans="7:9">
      <c r="G105" s="39"/>
      <c r="H105" s="41"/>
      <c r="I105" s="41"/>
    </row>
    <row r="106" spans="7:9">
      <c r="G106" s="39"/>
      <c r="H106" s="41"/>
      <c r="I106" s="41"/>
    </row>
    <row r="107" spans="7:9">
      <c r="G107" s="39"/>
      <c r="H107" s="41"/>
      <c r="I107" s="41"/>
    </row>
    <row r="108" spans="7:9">
      <c r="G108" s="39"/>
      <c r="H108" s="41"/>
      <c r="I108" s="41"/>
    </row>
    <row r="109" spans="7:9">
      <c r="G109" s="39"/>
      <c r="H109" s="41"/>
      <c r="I109" s="41"/>
    </row>
    <row r="110" spans="7:9">
      <c r="G110" s="39"/>
      <c r="H110" s="41"/>
      <c r="I110" s="41"/>
    </row>
    <row r="111" spans="7:9">
      <c r="G111" s="39"/>
      <c r="H111" s="41"/>
      <c r="I111" s="41"/>
    </row>
    <row r="112" spans="7:9">
      <c r="G112" s="39"/>
      <c r="H112" s="41"/>
      <c r="I112" s="41"/>
    </row>
    <row r="113" spans="7:9">
      <c r="G113" s="39"/>
      <c r="H113" s="41"/>
      <c r="I113" s="41"/>
    </row>
    <row r="114" spans="7:9">
      <c r="G114" s="39"/>
      <c r="H114" s="41"/>
      <c r="I114" s="41"/>
    </row>
    <row r="115" spans="7:9">
      <c r="G115" s="39"/>
      <c r="H115" s="41"/>
      <c r="I115" s="41"/>
    </row>
    <row r="116" spans="7:9">
      <c r="G116" s="39"/>
      <c r="H116" s="41"/>
      <c r="I116" s="41"/>
    </row>
    <row r="117" spans="7:9">
      <c r="G117" s="39"/>
      <c r="H117" s="41"/>
      <c r="I117" s="41"/>
    </row>
    <row r="118" spans="7:9">
      <c r="G118" s="39"/>
      <c r="H118" s="41"/>
      <c r="I118" s="41"/>
    </row>
    <row r="119" spans="7:9">
      <c r="G119" s="39"/>
      <c r="H119" s="41"/>
      <c r="I119" s="41"/>
    </row>
    <row r="120" spans="7:9">
      <c r="G120" s="39"/>
      <c r="H120" s="41"/>
      <c r="I120" s="41"/>
    </row>
    <row r="121" spans="7:9">
      <c r="G121" s="39"/>
      <c r="H121" s="41"/>
      <c r="I121" s="41"/>
    </row>
    <row r="122" spans="7:9">
      <c r="G122" s="39"/>
      <c r="H122" s="41"/>
      <c r="I122" s="41"/>
    </row>
    <row r="123" spans="7:9">
      <c r="G123" s="39"/>
      <c r="H123" s="41"/>
      <c r="I123" s="41"/>
    </row>
    <row r="124" spans="7:9">
      <c r="G124" s="39"/>
      <c r="H124" s="41"/>
      <c r="I124" s="41"/>
    </row>
    <row r="125" spans="7:9">
      <c r="G125" s="39"/>
      <c r="H125" s="41"/>
      <c r="I125" s="41"/>
    </row>
    <row r="126" spans="7:9">
      <c r="G126" s="39"/>
      <c r="H126" s="41"/>
      <c r="I126" s="41"/>
    </row>
    <row r="127" spans="7:9">
      <c r="G127" s="39"/>
      <c r="H127" s="41"/>
      <c r="I127" s="41"/>
    </row>
    <row r="128" spans="7:9">
      <c r="G128" s="39"/>
      <c r="H128" s="41"/>
      <c r="I128" s="41"/>
    </row>
    <row r="129" spans="7:9">
      <c r="G129" s="39"/>
      <c r="H129" s="41"/>
      <c r="I129" s="41"/>
    </row>
    <row r="130" spans="7:9">
      <c r="G130" s="39"/>
      <c r="H130" s="41"/>
      <c r="I130" s="41"/>
    </row>
    <row r="131" spans="7:9">
      <c r="G131" s="39"/>
      <c r="H131" s="41"/>
      <c r="I131" s="41"/>
    </row>
    <row r="132" spans="7:9">
      <c r="G132" s="39"/>
      <c r="H132" s="41"/>
      <c r="I132" s="41"/>
    </row>
    <row r="133" spans="7:9">
      <c r="G133" s="39"/>
      <c r="H133" s="41"/>
      <c r="I133" s="41"/>
    </row>
    <row r="134" spans="7:9">
      <c r="G134" s="39"/>
      <c r="H134" s="41"/>
      <c r="I134" s="41"/>
    </row>
    <row r="135" spans="7:9">
      <c r="G135" s="39"/>
      <c r="H135" s="41"/>
      <c r="I135" s="41"/>
    </row>
    <row r="136" spans="7:9">
      <c r="G136" s="39"/>
      <c r="H136" s="41"/>
      <c r="I136" s="41"/>
    </row>
    <row r="137" spans="7:9">
      <c r="G137" s="39"/>
      <c r="H137" s="41"/>
      <c r="I137" s="41"/>
    </row>
    <row r="138" spans="7:9">
      <c r="G138" s="39"/>
      <c r="H138" s="41"/>
      <c r="I138" s="41"/>
    </row>
    <row r="139" spans="7:9">
      <c r="G139" s="39"/>
      <c r="H139" s="41"/>
      <c r="I139" s="41"/>
    </row>
    <row r="140" spans="7:9">
      <c r="G140" s="39"/>
      <c r="H140" s="41"/>
      <c r="I140" s="41"/>
    </row>
    <row r="141" spans="7:9">
      <c r="G141" s="39"/>
      <c r="H141" s="41"/>
      <c r="I141" s="41"/>
    </row>
    <row r="142" spans="7:9">
      <c r="G142" s="39"/>
      <c r="H142" s="41"/>
      <c r="I142" s="41"/>
    </row>
    <row r="143" spans="7:9">
      <c r="G143" s="39"/>
      <c r="H143" s="41"/>
      <c r="I143" s="41"/>
    </row>
    <row r="144" spans="7:9">
      <c r="G144" s="39"/>
      <c r="H144" s="41"/>
      <c r="I144" s="41"/>
    </row>
    <row r="145" spans="7:9">
      <c r="G145" s="39"/>
      <c r="H145" s="41"/>
      <c r="I145" s="41"/>
    </row>
    <row r="146" spans="7:9">
      <c r="G146" s="39"/>
      <c r="H146" s="41"/>
      <c r="I146" s="41"/>
    </row>
    <row r="147" spans="7:9">
      <c r="G147" s="39"/>
      <c r="H147" s="41"/>
      <c r="I147" s="41"/>
    </row>
    <row r="148" spans="7:9">
      <c r="G148" s="39"/>
      <c r="H148" s="41"/>
      <c r="I148" s="41"/>
    </row>
    <row r="149" spans="7:9">
      <c r="G149" s="39"/>
      <c r="H149" s="41"/>
      <c r="I149" s="41"/>
    </row>
    <row r="150" spans="7:9">
      <c r="G150" s="39"/>
      <c r="H150" s="41"/>
      <c r="I150" s="41"/>
    </row>
    <row r="151" spans="7:9">
      <c r="G151" s="39"/>
      <c r="H151" s="41"/>
      <c r="I151" s="41"/>
    </row>
    <row r="152" spans="7:9">
      <c r="G152" s="39"/>
      <c r="H152" s="41"/>
      <c r="I152" s="41"/>
    </row>
    <row r="153" spans="7:9">
      <c r="G153" s="39"/>
      <c r="H153" s="41"/>
      <c r="I153" s="41"/>
    </row>
    <row r="154" spans="7:9">
      <c r="G154" s="39"/>
      <c r="H154" s="41"/>
      <c r="I154" s="41"/>
    </row>
    <row r="155" spans="7:9">
      <c r="G155" s="39"/>
      <c r="H155" s="41"/>
      <c r="I155" s="41"/>
    </row>
    <row r="156" spans="7:9">
      <c r="G156" s="39"/>
      <c r="H156" s="41"/>
      <c r="I156" s="41"/>
    </row>
    <row r="157" spans="7:9">
      <c r="G157" s="39"/>
      <c r="H157" s="41"/>
      <c r="I157" s="41"/>
    </row>
    <row r="158" spans="7:9">
      <c r="G158" s="39"/>
      <c r="H158" s="41"/>
      <c r="I158" s="41"/>
    </row>
    <row r="159" spans="7:9">
      <c r="G159" s="39"/>
      <c r="H159" s="41"/>
      <c r="I159" s="41"/>
    </row>
    <row r="160" spans="7:9">
      <c r="G160" s="39"/>
      <c r="H160" s="41"/>
      <c r="I160" s="41"/>
    </row>
    <row r="161" spans="7:9">
      <c r="G161" s="39"/>
      <c r="H161" s="41"/>
      <c r="I161" s="41"/>
    </row>
    <row r="162" spans="7:9">
      <c r="G162" s="39"/>
      <c r="H162" s="41"/>
      <c r="I162" s="41"/>
    </row>
    <row r="163" spans="7:9">
      <c r="G163" s="39"/>
      <c r="H163" s="41"/>
      <c r="I163" s="41"/>
    </row>
    <row r="164" spans="7:9">
      <c r="G164" s="39"/>
      <c r="H164" s="41"/>
      <c r="I164" s="41"/>
    </row>
    <row r="165" spans="7:9">
      <c r="G165" s="39"/>
      <c r="H165" s="41"/>
      <c r="I165" s="41"/>
    </row>
    <row r="166" spans="7:9">
      <c r="G166" s="39"/>
      <c r="H166" s="41"/>
      <c r="I166" s="41"/>
    </row>
    <row r="167" spans="7:9">
      <c r="G167" s="39"/>
      <c r="H167" s="41"/>
      <c r="I167" s="41"/>
    </row>
    <row r="168" spans="7:9">
      <c r="G168" s="39"/>
      <c r="H168" s="41"/>
      <c r="I168" s="41"/>
    </row>
    <row r="169" spans="7:9">
      <c r="G169" s="39"/>
      <c r="H169" s="41"/>
      <c r="I169" s="41"/>
    </row>
    <row r="170" spans="7:9">
      <c r="G170" s="39"/>
      <c r="H170" s="41"/>
      <c r="I170" s="41"/>
    </row>
    <row r="171" spans="7:9">
      <c r="G171" s="39"/>
      <c r="H171" s="41"/>
      <c r="I171" s="41"/>
    </row>
    <row r="172" spans="7:9">
      <c r="G172" s="39"/>
      <c r="H172" s="41"/>
      <c r="I172" s="41"/>
    </row>
    <row r="173" spans="7:9">
      <c r="G173" s="39"/>
      <c r="H173" s="41"/>
      <c r="I173" s="41"/>
    </row>
    <row r="174" spans="7:9">
      <c r="G174" s="39"/>
      <c r="H174" s="41"/>
      <c r="I174" s="41"/>
    </row>
    <row r="175" spans="7:9">
      <c r="G175" s="44"/>
      <c r="H175" s="59"/>
      <c r="I175" s="59"/>
    </row>
    <row r="176" spans="7:9">
      <c r="G176" s="44"/>
      <c r="H176" s="59"/>
      <c r="I176" s="59"/>
    </row>
    <row r="177" spans="7:9">
      <c r="G177" s="44"/>
      <c r="H177" s="59"/>
      <c r="I177" s="59"/>
    </row>
    <row r="178" spans="7:9">
      <c r="G178" s="44"/>
      <c r="H178" s="59"/>
      <c r="I178" s="59"/>
    </row>
  </sheetData>
  <mergeCells count="2">
    <mergeCell ref="B2:I2"/>
    <mergeCell ref="C62:I62"/>
  </mergeCells>
  <printOptions horizontalCentered="1" verticalCentered="1"/>
  <pageMargins left="0.70866141732283472" right="0.51181102362204722" top="0.55118110236220474" bottom="0.59055118110236227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48"/>
  <sheetViews>
    <sheetView showGridLines="0" tabSelected="1" view="pageBreakPreview" zoomScale="60" zoomScaleNormal="85" workbookViewId="0">
      <selection activeCell="B25" sqref="B25"/>
    </sheetView>
  </sheetViews>
  <sheetFormatPr baseColWidth="10" defaultRowHeight="15"/>
  <cols>
    <col min="1" max="2" width="3.42578125" style="48" customWidth="1"/>
    <col min="3" max="3" width="35.28515625" style="48" customWidth="1"/>
    <col min="4" max="4" width="11.42578125" style="48"/>
    <col min="5" max="5" width="12.28515625" style="48" customWidth="1"/>
    <col min="6" max="6" width="12.42578125" style="48" customWidth="1"/>
    <col min="7" max="7" width="11.42578125" style="48"/>
    <col min="8" max="8" width="13.85546875" style="48" customWidth="1"/>
    <col min="9" max="10" width="11.42578125" style="48"/>
    <col min="11" max="11" width="3.42578125" style="48" customWidth="1"/>
    <col min="12" max="12" width="12.85546875" style="48" customWidth="1"/>
    <col min="13" max="13" width="13" style="48" customWidth="1"/>
    <col min="14" max="16384" width="11.42578125" style="48"/>
  </cols>
  <sheetData>
    <row r="2" spans="1:13" s="7" customFormat="1" ht="48.75" customHeight="1">
      <c r="B2" s="418" t="s">
        <v>776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</row>
    <row r="3" spans="1:13" s="29" customFormat="1" ht="29.25" customHeight="1">
      <c r="H3" s="30"/>
      <c r="I3" s="30"/>
    </row>
    <row r="4" spans="1:13">
      <c r="B4" s="98"/>
      <c r="C4" s="263" t="s">
        <v>777</v>
      </c>
      <c r="D4" s="98"/>
      <c r="E4" s="98"/>
      <c r="F4" s="98"/>
      <c r="G4" s="98"/>
      <c r="H4" s="98"/>
      <c r="I4" s="98"/>
      <c r="J4" s="98"/>
      <c r="K4" s="99"/>
      <c r="L4" s="98"/>
      <c r="M4" s="98"/>
    </row>
    <row r="5" spans="1:13">
      <c r="C5" s="264"/>
      <c r="D5" s="447" t="s">
        <v>778</v>
      </c>
      <c r="E5" s="447"/>
      <c r="F5" s="447"/>
      <c r="G5" s="447"/>
      <c r="H5" s="447"/>
      <c r="I5" s="447"/>
      <c r="J5" s="447"/>
      <c r="K5" s="29"/>
      <c r="L5" s="447" t="s">
        <v>779</v>
      </c>
      <c r="M5" s="447"/>
    </row>
    <row r="6" spans="1:13" ht="10.5" customHeight="1" thickBot="1">
      <c r="A6" s="29"/>
      <c r="B6" s="29"/>
      <c r="C6" s="29"/>
      <c r="D6" s="41"/>
      <c r="E6" s="41"/>
      <c r="F6" s="41"/>
      <c r="G6" s="41"/>
      <c r="H6" s="41"/>
      <c r="I6" s="41"/>
      <c r="J6" s="41"/>
      <c r="K6" s="40"/>
      <c r="L6" s="41"/>
      <c r="M6" s="41"/>
    </row>
    <row r="7" spans="1:13" ht="58.5" customHeight="1" thickBot="1">
      <c r="B7" s="265"/>
      <c r="C7" s="266" t="s">
        <v>581</v>
      </c>
      <c r="D7" s="267" t="s">
        <v>585</v>
      </c>
      <c r="E7" s="267" t="s">
        <v>586</v>
      </c>
      <c r="F7" s="268" t="s">
        <v>587</v>
      </c>
      <c r="G7" s="268" t="s">
        <v>630</v>
      </c>
      <c r="H7" s="268" t="s">
        <v>674</v>
      </c>
      <c r="I7" s="268" t="s">
        <v>588</v>
      </c>
      <c r="J7" s="267" t="s">
        <v>589</v>
      </c>
      <c r="L7" s="268" t="s">
        <v>598</v>
      </c>
      <c r="M7" s="268" t="s">
        <v>599</v>
      </c>
    </row>
    <row r="8" spans="1:13" ht="18" customHeight="1" thickBot="1">
      <c r="B8" s="265"/>
      <c r="C8" s="269" t="s">
        <v>655</v>
      </c>
      <c r="D8" s="270">
        <f>+D9+D17+D21+D22+D23+D24+D25</f>
        <v>90673</v>
      </c>
      <c r="E8" s="271">
        <v>16525</v>
      </c>
      <c r="F8" s="272">
        <f t="shared" ref="F8:L8" si="0">+F9+F17+F21+F22+F23+F24+F25</f>
        <v>-6886</v>
      </c>
      <c r="G8" s="272">
        <f t="shared" si="0"/>
        <v>-230</v>
      </c>
      <c r="H8" s="272">
        <f t="shared" si="0"/>
        <v>-294</v>
      </c>
      <c r="I8" s="273">
        <v>-138</v>
      </c>
      <c r="J8" s="270">
        <f t="shared" si="0"/>
        <v>8978</v>
      </c>
      <c r="L8" s="272">
        <f t="shared" si="0"/>
        <v>462</v>
      </c>
      <c r="M8" s="273">
        <v>-1418</v>
      </c>
    </row>
    <row r="9" spans="1:13">
      <c r="A9" s="257"/>
      <c r="B9" s="448"/>
      <c r="C9" s="66" t="s">
        <v>106</v>
      </c>
      <c r="D9" s="274">
        <f>+SUM(D10:D16)</f>
        <v>15754</v>
      </c>
      <c r="E9" s="274">
        <f>+SUM(E10:E16)</f>
        <v>4224</v>
      </c>
      <c r="F9" s="275">
        <f>+SUM(F10:F16)</f>
        <v>-1484</v>
      </c>
      <c r="G9" s="275">
        <f>+SUM(G10:G16)</f>
        <v>14</v>
      </c>
      <c r="H9" s="275">
        <f>+SUM(H10:H16)</f>
        <v>0</v>
      </c>
      <c r="I9" s="276">
        <v>-1</v>
      </c>
      <c r="J9" s="274">
        <f>+SUM(J10:J16)</f>
        <v>2754</v>
      </c>
      <c r="K9" s="277"/>
      <c r="L9" s="278">
        <v>213</v>
      </c>
      <c r="M9" s="278">
        <v>-800</v>
      </c>
    </row>
    <row r="10" spans="1:13">
      <c r="A10" s="257"/>
      <c r="B10" s="449"/>
      <c r="C10" s="54" t="s">
        <v>107</v>
      </c>
      <c r="D10" s="279">
        <v>3694</v>
      </c>
      <c r="E10" s="279">
        <v>1736</v>
      </c>
      <c r="F10" s="279">
        <v>-408</v>
      </c>
      <c r="G10" s="279">
        <v>4</v>
      </c>
      <c r="H10" s="279">
        <v>0</v>
      </c>
      <c r="I10" s="279">
        <v>0</v>
      </c>
      <c r="J10" s="280">
        <f t="shared" ref="J10:J16" si="1">+E10+F10+G10+H10+I10</f>
        <v>1332</v>
      </c>
      <c r="K10" s="277"/>
      <c r="L10" s="279"/>
      <c r="M10" s="279"/>
    </row>
    <row r="11" spans="1:13">
      <c r="A11" s="257"/>
      <c r="B11" s="449"/>
      <c r="C11" s="54" t="s">
        <v>147</v>
      </c>
      <c r="D11" s="279">
        <v>4830</v>
      </c>
      <c r="E11" s="279">
        <v>1015</v>
      </c>
      <c r="F11" s="279">
        <v>-453</v>
      </c>
      <c r="G11" s="279">
        <v>8</v>
      </c>
      <c r="H11" s="279">
        <v>0</v>
      </c>
      <c r="I11" s="279">
        <v>0</v>
      </c>
      <c r="J11" s="280">
        <f t="shared" si="1"/>
        <v>570</v>
      </c>
      <c r="K11" s="277"/>
      <c r="L11" s="279"/>
      <c r="M11" s="279"/>
    </row>
    <row r="12" spans="1:13">
      <c r="A12" s="257"/>
      <c r="B12" s="449"/>
      <c r="C12" s="54" t="s">
        <v>673</v>
      </c>
      <c r="D12" s="279">
        <v>3410</v>
      </c>
      <c r="E12" s="279">
        <v>600</v>
      </c>
      <c r="F12" s="279">
        <v>-319</v>
      </c>
      <c r="G12" s="279">
        <v>9</v>
      </c>
      <c r="H12" s="279">
        <v>0</v>
      </c>
      <c r="I12" s="279">
        <v>0</v>
      </c>
      <c r="J12" s="280">
        <f t="shared" si="1"/>
        <v>290</v>
      </c>
      <c r="K12" s="277"/>
      <c r="L12" s="279"/>
      <c r="M12" s="279"/>
    </row>
    <row r="13" spans="1:13">
      <c r="A13" s="257"/>
      <c r="B13" s="449"/>
      <c r="C13" s="54" t="s">
        <v>533</v>
      </c>
      <c r="D13" s="279">
        <v>1175</v>
      </c>
      <c r="E13" s="279">
        <v>304</v>
      </c>
      <c r="F13" s="279">
        <v>-54</v>
      </c>
      <c r="G13" s="279">
        <v>-5</v>
      </c>
      <c r="H13" s="279">
        <v>0</v>
      </c>
      <c r="I13" s="279">
        <v>0</v>
      </c>
      <c r="J13" s="280">
        <f t="shared" si="1"/>
        <v>245</v>
      </c>
      <c r="K13" s="277"/>
      <c r="L13" s="279"/>
      <c r="M13" s="279"/>
    </row>
    <row r="14" spans="1:13">
      <c r="A14" s="257"/>
      <c r="B14" s="449"/>
      <c r="C14" s="54" t="s">
        <v>252</v>
      </c>
      <c r="D14" s="279">
        <v>1764</v>
      </c>
      <c r="E14" s="279">
        <v>332</v>
      </c>
      <c r="F14" s="279">
        <v>-94</v>
      </c>
      <c r="G14" s="279">
        <v>0</v>
      </c>
      <c r="H14" s="279">
        <v>0</v>
      </c>
      <c r="I14" s="279">
        <v>0</v>
      </c>
      <c r="J14" s="280">
        <f t="shared" si="1"/>
        <v>238</v>
      </c>
      <c r="K14" s="277"/>
      <c r="L14" s="279"/>
      <c r="M14" s="279"/>
    </row>
    <row r="15" spans="1:13">
      <c r="A15" s="257"/>
      <c r="B15" s="449"/>
      <c r="C15" s="54" t="s">
        <v>279</v>
      </c>
      <c r="D15" s="279">
        <v>877</v>
      </c>
      <c r="E15" s="279">
        <v>347</v>
      </c>
      <c r="F15" s="279">
        <v>-154</v>
      </c>
      <c r="G15" s="279">
        <v>-2</v>
      </c>
      <c r="H15" s="279">
        <v>0</v>
      </c>
      <c r="I15" s="279">
        <v>0</v>
      </c>
      <c r="J15" s="280">
        <f t="shared" si="1"/>
        <v>191</v>
      </c>
      <c r="K15" s="277"/>
      <c r="L15" s="279"/>
      <c r="M15" s="279"/>
    </row>
    <row r="16" spans="1:13">
      <c r="A16" s="257"/>
      <c r="B16" s="450"/>
      <c r="C16" s="54" t="s">
        <v>541</v>
      </c>
      <c r="D16" s="279">
        <v>4</v>
      </c>
      <c r="E16" s="279">
        <v>-110</v>
      </c>
      <c r="F16" s="279">
        <v>-2</v>
      </c>
      <c r="G16" s="279">
        <v>0</v>
      </c>
      <c r="H16" s="279">
        <v>0</v>
      </c>
      <c r="I16" s="279">
        <v>0</v>
      </c>
      <c r="J16" s="280">
        <f t="shared" si="1"/>
        <v>-112</v>
      </c>
      <c r="K16" s="277"/>
      <c r="L16" s="279"/>
      <c r="M16" s="279"/>
    </row>
    <row r="17" spans="1:21">
      <c r="A17" s="257"/>
      <c r="B17" s="444"/>
      <c r="C17" s="281" t="s">
        <v>7</v>
      </c>
      <c r="D17" s="282">
        <f t="shared" ref="D17:J17" si="2">+SUM(D18:D20)</f>
        <v>41268</v>
      </c>
      <c r="E17" s="282">
        <f t="shared" si="2"/>
        <v>4077</v>
      </c>
      <c r="F17" s="283">
        <f t="shared" si="2"/>
        <v>-1649</v>
      </c>
      <c r="G17" s="283">
        <f t="shared" si="2"/>
        <v>-40</v>
      </c>
      <c r="H17" s="283">
        <f t="shared" si="2"/>
        <v>0</v>
      </c>
      <c r="I17" s="283">
        <f t="shared" si="2"/>
        <v>-18</v>
      </c>
      <c r="J17" s="282">
        <f t="shared" si="2"/>
        <v>2370</v>
      </c>
      <c r="K17" s="277"/>
      <c r="L17" s="278">
        <v>213</v>
      </c>
      <c r="M17" s="278">
        <v>-109</v>
      </c>
    </row>
    <row r="18" spans="1:21">
      <c r="A18" s="29"/>
      <c r="B18" s="445"/>
      <c r="C18" s="54" t="s">
        <v>8</v>
      </c>
      <c r="D18" s="279">
        <v>33444</v>
      </c>
      <c r="E18" s="279">
        <v>3125</v>
      </c>
      <c r="F18" s="279">
        <v>-1201</v>
      </c>
      <c r="G18" s="279">
        <v>-27</v>
      </c>
      <c r="H18" s="279">
        <v>0</v>
      </c>
      <c r="I18" s="279">
        <v>-14</v>
      </c>
      <c r="J18" s="280">
        <f>+E18+F18+G18+H18+I18</f>
        <v>1883</v>
      </c>
      <c r="K18" s="40"/>
      <c r="L18" s="279"/>
      <c r="M18" s="279"/>
    </row>
    <row r="19" spans="1:21">
      <c r="A19" s="29"/>
      <c r="B19" s="445"/>
      <c r="C19" s="54" t="s">
        <v>80</v>
      </c>
      <c r="D19" s="279">
        <v>7824</v>
      </c>
      <c r="E19" s="279">
        <v>1066</v>
      </c>
      <c r="F19" s="279">
        <v>-447</v>
      </c>
      <c r="G19" s="279">
        <v>-13</v>
      </c>
      <c r="H19" s="279">
        <v>0</v>
      </c>
      <c r="I19" s="279">
        <v>0</v>
      </c>
      <c r="J19" s="280">
        <f>+E19+F19+G19+H19+I19</f>
        <v>606</v>
      </c>
      <c r="L19" s="279"/>
      <c r="M19" s="279"/>
    </row>
    <row r="20" spans="1:21">
      <c r="A20" s="29"/>
      <c r="B20" s="446"/>
      <c r="C20" s="54" t="s">
        <v>541</v>
      </c>
      <c r="D20" s="279">
        <v>0</v>
      </c>
      <c r="E20" s="279">
        <v>-114</v>
      </c>
      <c r="F20" s="279">
        <v>-1</v>
      </c>
      <c r="G20" s="279">
        <v>0</v>
      </c>
      <c r="H20" s="279">
        <v>0</v>
      </c>
      <c r="I20" s="279">
        <v>-4</v>
      </c>
      <c r="J20" s="280">
        <f>+E20+F20+G20+H20+I20</f>
        <v>-119</v>
      </c>
      <c r="L20" s="279"/>
      <c r="M20" s="279"/>
    </row>
    <row r="21" spans="1:21">
      <c r="A21" s="257"/>
      <c r="B21" s="439" t="s">
        <v>582</v>
      </c>
      <c r="C21" s="439"/>
      <c r="D21" s="284">
        <v>3135</v>
      </c>
      <c r="E21" s="284">
        <v>2074</v>
      </c>
      <c r="F21" s="278">
        <v>-1113</v>
      </c>
      <c r="G21" s="278">
        <v>-41</v>
      </c>
      <c r="H21" s="278">
        <v>0</v>
      </c>
      <c r="I21" s="278">
        <v>-3</v>
      </c>
      <c r="J21" s="284">
        <v>917</v>
      </c>
      <c r="L21" s="278">
        <v>-8</v>
      </c>
      <c r="M21" s="278">
        <v>0</v>
      </c>
    </row>
    <row r="22" spans="1:21">
      <c r="A22" s="257"/>
      <c r="B22" s="440" t="s">
        <v>583</v>
      </c>
      <c r="C22" s="440"/>
      <c r="D22" s="284">
        <v>1491</v>
      </c>
      <c r="E22" s="284">
        <v>2991</v>
      </c>
      <c r="F22" s="278">
        <v>-1178</v>
      </c>
      <c r="G22" s="278">
        <v>-11</v>
      </c>
      <c r="H22" s="278">
        <v>0</v>
      </c>
      <c r="I22" s="278">
        <v>-9</v>
      </c>
      <c r="J22" s="282">
        <f>+E22+F22+G22+H22+I22</f>
        <v>1793</v>
      </c>
      <c r="L22" s="278">
        <v>5</v>
      </c>
      <c r="M22" s="278">
        <v>-37</v>
      </c>
    </row>
    <row r="23" spans="1:21">
      <c r="A23" s="257"/>
      <c r="B23" s="441" t="s">
        <v>286</v>
      </c>
      <c r="C23" s="441"/>
      <c r="D23" s="284">
        <v>14206</v>
      </c>
      <c r="E23" s="284">
        <v>1005</v>
      </c>
      <c r="F23" s="278">
        <v>-334</v>
      </c>
      <c r="G23" s="278">
        <v>26</v>
      </c>
      <c r="H23" s="278">
        <v>-29</v>
      </c>
      <c r="I23" s="278">
        <v>-13</v>
      </c>
      <c r="J23" s="282">
        <f>+E23+F23+G23+H23+I23</f>
        <v>655</v>
      </c>
      <c r="L23" s="278">
        <v>2</v>
      </c>
      <c r="M23" s="278">
        <v>-19</v>
      </c>
    </row>
    <row r="24" spans="1:21">
      <c r="A24" s="257"/>
      <c r="B24" s="442" t="s">
        <v>584</v>
      </c>
      <c r="C24" s="442"/>
      <c r="D24" s="284">
        <v>14819</v>
      </c>
      <c r="E24" s="284">
        <v>2513</v>
      </c>
      <c r="F24" s="278">
        <v>-1039</v>
      </c>
      <c r="G24" s="278">
        <v>-140</v>
      </c>
      <c r="H24" s="278">
        <v>-265</v>
      </c>
      <c r="I24" s="278">
        <v>-30</v>
      </c>
      <c r="J24" s="282">
        <f>+E24+F24+G24+H24+I24</f>
        <v>1039</v>
      </c>
      <c r="L24" s="278">
        <v>37</v>
      </c>
      <c r="M24" s="278">
        <v>-451</v>
      </c>
    </row>
    <row r="25" spans="1:21" ht="15" customHeight="1">
      <c r="A25" s="257"/>
      <c r="B25" s="443" t="s">
        <v>541</v>
      </c>
      <c r="C25" s="443"/>
      <c r="D25" s="284">
        <v>0</v>
      </c>
      <c r="E25" s="284">
        <v>-360</v>
      </c>
      <c r="F25" s="278">
        <v>-89</v>
      </c>
      <c r="G25" s="278">
        <v>-38</v>
      </c>
      <c r="H25" s="278">
        <v>0</v>
      </c>
      <c r="I25" s="278">
        <v>-63</v>
      </c>
      <c r="J25" s="284">
        <v>-550</v>
      </c>
      <c r="L25" s="278">
        <v>0</v>
      </c>
      <c r="M25" s="278">
        <v>0</v>
      </c>
    </row>
    <row r="26" spans="1:21" ht="39" customHeight="1">
      <c r="A26" s="257"/>
      <c r="B26" s="257"/>
      <c r="C26" s="257"/>
    </row>
    <row r="27" spans="1:21" ht="16.5" customHeight="1">
      <c r="A27" s="29"/>
      <c r="B27" s="98"/>
      <c r="C27" s="263" t="s">
        <v>780</v>
      </c>
      <c r="D27" s="98"/>
      <c r="E27" s="98"/>
      <c r="F27" s="98"/>
      <c r="G27" s="98"/>
      <c r="H27" s="98"/>
      <c r="I27" s="98"/>
      <c r="J27" s="98"/>
      <c r="K27" s="99"/>
      <c r="L27" s="98"/>
      <c r="M27" s="98"/>
      <c r="N27" s="41"/>
      <c r="O27" s="40"/>
      <c r="P27" s="40"/>
      <c r="Q27" s="40"/>
      <c r="R27" s="40"/>
      <c r="S27" s="40"/>
      <c r="T27" s="40"/>
      <c r="U27" s="29"/>
    </row>
    <row r="28" spans="1:21" ht="15.75" thickBot="1">
      <c r="A28" s="29"/>
      <c r="B28" s="29"/>
      <c r="C28" s="29"/>
      <c r="D28" s="41"/>
      <c r="E28" s="41"/>
      <c r="F28" s="41"/>
      <c r="G28" s="41"/>
      <c r="H28" s="41"/>
      <c r="I28" s="41"/>
      <c r="J28" s="41"/>
      <c r="K28" s="40"/>
      <c r="L28" s="41"/>
      <c r="M28" s="41"/>
      <c r="N28" s="41"/>
      <c r="O28" s="40"/>
      <c r="P28" s="40"/>
      <c r="Q28" s="40"/>
      <c r="R28" s="40"/>
      <c r="S28" s="40"/>
      <c r="T28" s="40"/>
      <c r="U28" s="29"/>
    </row>
    <row r="29" spans="1:21" ht="39" thickBot="1">
      <c r="A29" s="29"/>
      <c r="B29" s="265"/>
      <c r="C29" s="266" t="s">
        <v>581</v>
      </c>
      <c r="D29" s="267" t="s">
        <v>781</v>
      </c>
      <c r="E29" s="268" t="s">
        <v>782</v>
      </c>
      <c r="F29" s="268" t="s">
        <v>783</v>
      </c>
      <c r="G29" s="268" t="s">
        <v>784</v>
      </c>
      <c r="H29" s="267" t="s">
        <v>774</v>
      </c>
      <c r="J29" s="41"/>
      <c r="K29" s="40"/>
      <c r="L29" s="41"/>
      <c r="M29" s="41"/>
      <c r="N29" s="41"/>
      <c r="R29" s="40"/>
      <c r="S29" s="40"/>
      <c r="T29" s="40"/>
      <c r="U29" s="29"/>
    </row>
    <row r="30" spans="1:21" ht="18" customHeight="1" thickBot="1">
      <c r="B30" s="265"/>
      <c r="C30" s="269" t="s">
        <v>655</v>
      </c>
      <c r="D30" s="270">
        <f>E30+F30+G30</f>
        <v>10748</v>
      </c>
      <c r="E30" s="271">
        <v>3493</v>
      </c>
      <c r="F30" s="271">
        <v>5405</v>
      </c>
      <c r="G30" s="271">
        <v>1850</v>
      </c>
      <c r="H30" s="270">
        <f>+H31+H39+H43+H44+H45+H46+H47</f>
        <v>99539</v>
      </c>
      <c r="I30" s="41"/>
      <c r="J30" s="41"/>
      <c r="K30" s="41"/>
      <c r="L30" s="41"/>
      <c r="M30" s="41"/>
    </row>
    <row r="31" spans="1:21">
      <c r="A31" s="29"/>
      <c r="B31" s="448"/>
      <c r="C31" s="66" t="s">
        <v>106</v>
      </c>
      <c r="D31" s="275">
        <f>+SUM(D32:D38)</f>
        <v>2513</v>
      </c>
      <c r="E31" s="275">
        <f>+SUM(E32:E38)</f>
        <v>444</v>
      </c>
      <c r="F31" s="275">
        <f>+SUM(F32:F38)</f>
        <v>2080</v>
      </c>
      <c r="G31" s="275">
        <f>+SUM(G32:G38)</f>
        <v>-11</v>
      </c>
      <c r="H31" s="276">
        <v>30263</v>
      </c>
      <c r="J31" s="41"/>
      <c r="K31" s="40"/>
      <c r="L31" s="41"/>
      <c r="M31" s="41"/>
      <c r="N31" s="41"/>
      <c r="O31" s="40"/>
      <c r="P31" s="40"/>
      <c r="Q31" s="40"/>
      <c r="R31" s="40"/>
      <c r="S31" s="40"/>
      <c r="T31" s="40"/>
      <c r="U31" s="29"/>
    </row>
    <row r="32" spans="1:21">
      <c r="A32" s="29"/>
      <c r="B32" s="449"/>
      <c r="C32" s="54" t="s">
        <v>107</v>
      </c>
      <c r="D32" s="285">
        <f t="shared" ref="D32:D38" si="3">+SUM(E32:G32)</f>
        <v>1562</v>
      </c>
      <c r="E32" s="286">
        <v>130</v>
      </c>
      <c r="F32" s="286">
        <v>1353</v>
      </c>
      <c r="G32" s="286">
        <v>79</v>
      </c>
      <c r="H32" s="278"/>
      <c r="J32" s="41"/>
      <c r="K32" s="40"/>
      <c r="L32" s="41"/>
      <c r="M32" s="41"/>
      <c r="N32" s="41"/>
      <c r="O32" s="40"/>
      <c r="P32" s="40"/>
      <c r="Q32" s="40"/>
      <c r="R32" s="40"/>
      <c r="S32" s="40"/>
      <c r="T32" s="40"/>
      <c r="U32" s="29"/>
    </row>
    <row r="33" spans="1:21">
      <c r="A33" s="29"/>
      <c r="B33" s="449"/>
      <c r="C33" s="54" t="s">
        <v>147</v>
      </c>
      <c r="D33" s="285">
        <f t="shared" si="3"/>
        <v>300</v>
      </c>
      <c r="E33" s="286">
        <v>160</v>
      </c>
      <c r="F33" s="286">
        <v>211</v>
      </c>
      <c r="G33" s="286">
        <v>-71</v>
      </c>
      <c r="H33" s="278"/>
      <c r="J33" s="41"/>
      <c r="K33" s="40"/>
      <c r="L33" s="41"/>
      <c r="M33" s="41"/>
      <c r="N33" s="41"/>
      <c r="O33" s="40"/>
      <c r="P33" s="40"/>
      <c r="Q33" s="40"/>
      <c r="R33" s="40"/>
      <c r="S33" s="40"/>
      <c r="T33" s="40"/>
      <c r="U33" s="29"/>
    </row>
    <row r="34" spans="1:21">
      <c r="A34" s="29"/>
      <c r="B34" s="449"/>
      <c r="C34" s="54" t="s">
        <v>673</v>
      </c>
      <c r="D34" s="285">
        <f t="shared" si="3"/>
        <v>86</v>
      </c>
      <c r="E34" s="286">
        <v>32</v>
      </c>
      <c r="F34" s="286">
        <v>48</v>
      </c>
      <c r="G34" s="286">
        <v>6</v>
      </c>
      <c r="H34" s="278"/>
      <c r="J34" s="41"/>
      <c r="K34" s="40"/>
      <c r="L34" s="41"/>
      <c r="M34" s="41"/>
      <c r="N34" s="41"/>
      <c r="O34" s="40"/>
      <c r="P34" s="40"/>
      <c r="Q34" s="40"/>
      <c r="R34" s="40"/>
      <c r="S34" s="40"/>
      <c r="T34" s="40"/>
      <c r="U34" s="29"/>
    </row>
    <row r="35" spans="1:21">
      <c r="A35" s="29"/>
      <c r="B35" s="449"/>
      <c r="C35" s="54" t="s">
        <v>533</v>
      </c>
      <c r="D35" s="285">
        <f t="shared" si="3"/>
        <v>94</v>
      </c>
      <c r="E35" s="286">
        <v>7</v>
      </c>
      <c r="F35" s="286">
        <v>6</v>
      </c>
      <c r="G35" s="286">
        <v>81</v>
      </c>
      <c r="H35" s="278"/>
      <c r="J35" s="41"/>
      <c r="K35" s="40"/>
      <c r="L35" s="41"/>
      <c r="M35" s="41"/>
      <c r="N35" s="41"/>
      <c r="O35" s="40"/>
      <c r="P35" s="40"/>
      <c r="Q35" s="40"/>
      <c r="R35" s="40"/>
      <c r="S35" s="40"/>
      <c r="T35" s="40"/>
      <c r="U35" s="29"/>
    </row>
    <row r="36" spans="1:21">
      <c r="A36" s="29"/>
      <c r="B36" s="449"/>
      <c r="C36" s="54" t="s">
        <v>252</v>
      </c>
      <c r="D36" s="285">
        <f t="shared" si="3"/>
        <v>461</v>
      </c>
      <c r="E36" s="286">
        <v>34</v>
      </c>
      <c r="F36" s="286">
        <v>455</v>
      </c>
      <c r="G36" s="286">
        <v>-28</v>
      </c>
      <c r="H36" s="278"/>
      <c r="J36" s="41"/>
      <c r="K36" s="40"/>
      <c r="L36" s="41"/>
      <c r="M36" s="41"/>
      <c r="N36" s="41"/>
      <c r="O36" s="40"/>
      <c r="P36" s="40"/>
      <c r="Q36" s="40"/>
      <c r="R36" s="40"/>
      <c r="S36" s="40"/>
      <c r="T36" s="40"/>
      <c r="U36" s="29"/>
    </row>
    <row r="37" spans="1:21">
      <c r="A37" s="29"/>
      <c r="B37" s="449"/>
      <c r="C37" s="54" t="s">
        <v>279</v>
      </c>
      <c r="D37" s="285">
        <f t="shared" si="3"/>
        <v>84</v>
      </c>
      <c r="E37" s="286">
        <v>81</v>
      </c>
      <c r="F37" s="286">
        <v>5</v>
      </c>
      <c r="G37" s="286">
        <v>-2</v>
      </c>
      <c r="H37" s="278"/>
      <c r="J37" s="41"/>
      <c r="K37" s="40"/>
      <c r="L37" s="41"/>
      <c r="M37" s="41"/>
      <c r="N37" s="41"/>
      <c r="O37" s="40"/>
      <c r="P37" s="40"/>
      <c r="Q37" s="40"/>
      <c r="R37" s="40"/>
      <c r="S37" s="40"/>
      <c r="T37" s="40"/>
      <c r="U37" s="29"/>
    </row>
    <row r="38" spans="1:21">
      <c r="A38" s="29"/>
      <c r="B38" s="450"/>
      <c r="C38" s="54" t="s">
        <v>541</v>
      </c>
      <c r="D38" s="285">
        <f t="shared" si="3"/>
        <v>-74</v>
      </c>
      <c r="E38" s="286">
        <v>0</v>
      </c>
      <c r="F38" s="286">
        <v>2</v>
      </c>
      <c r="G38" s="286">
        <v>-76</v>
      </c>
      <c r="H38" s="278"/>
      <c r="J38" s="41"/>
      <c r="K38" s="40"/>
      <c r="L38" s="41"/>
      <c r="M38" s="41"/>
      <c r="N38" s="41"/>
      <c r="O38" s="40"/>
      <c r="P38" s="40"/>
      <c r="Q38" s="40"/>
      <c r="R38" s="40"/>
      <c r="S38" s="40"/>
      <c r="T38" s="40"/>
      <c r="U38" s="29"/>
    </row>
    <row r="39" spans="1:21">
      <c r="A39" s="29"/>
      <c r="B39" s="444"/>
      <c r="C39" s="281" t="s">
        <v>7</v>
      </c>
      <c r="D39" s="283">
        <f>+SUM(D40:D42)</f>
        <v>2326</v>
      </c>
      <c r="E39" s="283">
        <f>+SUM(E40:E42)</f>
        <v>728</v>
      </c>
      <c r="F39" s="283">
        <f>+SUM(F40:F42)</f>
        <v>1266</v>
      </c>
      <c r="G39" s="283">
        <f>+SUM(G40:G42)</f>
        <v>333</v>
      </c>
      <c r="H39" s="278">
        <v>25460</v>
      </c>
      <c r="J39" s="41"/>
      <c r="K39" s="40"/>
      <c r="L39" s="41"/>
      <c r="M39" s="41"/>
      <c r="N39" s="41"/>
      <c r="O39" s="40"/>
      <c r="P39" s="40"/>
      <c r="Q39" s="40"/>
      <c r="R39" s="40"/>
      <c r="S39" s="40"/>
      <c r="T39" s="40"/>
      <c r="U39" s="29"/>
    </row>
    <row r="40" spans="1:21">
      <c r="A40" s="29"/>
      <c r="B40" s="445"/>
      <c r="C40" s="54" t="s">
        <v>8</v>
      </c>
      <c r="D40" s="286">
        <v>1658</v>
      </c>
      <c r="E40" s="286">
        <v>570</v>
      </c>
      <c r="F40" s="286">
        <v>939</v>
      </c>
      <c r="G40" s="286">
        <v>150</v>
      </c>
      <c r="H40" s="278"/>
      <c r="J40" s="41"/>
      <c r="K40" s="40"/>
      <c r="L40" s="41"/>
      <c r="M40" s="41"/>
      <c r="N40" s="41"/>
      <c r="O40" s="40"/>
      <c r="P40" s="40"/>
      <c r="Q40" s="40"/>
      <c r="R40" s="40"/>
      <c r="S40" s="40"/>
      <c r="T40" s="40"/>
      <c r="U40" s="29"/>
    </row>
    <row r="41" spans="1:21">
      <c r="A41" s="29"/>
      <c r="B41" s="445"/>
      <c r="C41" s="54" t="s">
        <v>80</v>
      </c>
      <c r="D41" s="285">
        <f t="shared" ref="D41:D47" si="4">+SUM(E41:G41)</f>
        <v>668</v>
      </c>
      <c r="E41" s="286">
        <v>158</v>
      </c>
      <c r="F41" s="286">
        <v>327</v>
      </c>
      <c r="G41" s="286">
        <v>183</v>
      </c>
      <c r="H41" s="278"/>
      <c r="J41" s="41"/>
      <c r="K41" s="40"/>
      <c r="L41" s="41"/>
      <c r="M41" s="41"/>
      <c r="N41" s="41"/>
      <c r="O41" s="40"/>
      <c r="P41" s="40"/>
      <c r="Q41" s="40"/>
      <c r="R41" s="40"/>
      <c r="S41" s="40"/>
      <c r="T41" s="40"/>
      <c r="U41" s="29"/>
    </row>
    <row r="42" spans="1:21">
      <c r="A42" s="29"/>
      <c r="B42" s="446"/>
      <c r="C42" s="54" t="s">
        <v>541</v>
      </c>
      <c r="D42" s="285">
        <f t="shared" si="4"/>
        <v>0</v>
      </c>
      <c r="E42" s="286">
        <v>0</v>
      </c>
      <c r="F42" s="286">
        <v>0</v>
      </c>
      <c r="G42" s="286">
        <v>0</v>
      </c>
      <c r="H42" s="278"/>
      <c r="J42" s="41"/>
      <c r="K42" s="40"/>
      <c r="L42" s="41"/>
      <c r="M42" s="41"/>
      <c r="N42" s="41"/>
      <c r="O42" s="40"/>
      <c r="P42" s="40"/>
      <c r="Q42" s="40"/>
      <c r="R42" s="40"/>
      <c r="S42" s="40"/>
      <c r="T42" s="40"/>
      <c r="U42" s="29"/>
    </row>
    <row r="43" spans="1:21">
      <c r="A43" s="29"/>
      <c r="B43" s="439" t="s">
        <v>582</v>
      </c>
      <c r="C43" s="439"/>
      <c r="D43" s="285">
        <f t="shared" si="4"/>
        <v>656</v>
      </c>
      <c r="E43" s="287">
        <v>108</v>
      </c>
      <c r="F43" s="287">
        <v>551</v>
      </c>
      <c r="G43" s="287">
        <v>-3</v>
      </c>
      <c r="H43" s="278">
        <v>5639</v>
      </c>
      <c r="J43" s="41"/>
      <c r="K43" s="40"/>
      <c r="L43" s="41"/>
      <c r="M43" s="41"/>
      <c r="N43" s="41"/>
      <c r="O43" s="40"/>
      <c r="P43" s="40"/>
      <c r="Q43" s="40"/>
      <c r="R43" s="40"/>
      <c r="S43" s="40"/>
      <c r="T43" s="40"/>
      <c r="U43" s="29"/>
    </row>
    <row r="44" spans="1:21">
      <c r="A44" s="29"/>
      <c r="B44" s="440" t="s">
        <v>583</v>
      </c>
      <c r="C44" s="440"/>
      <c r="D44" s="285">
        <f t="shared" si="4"/>
        <v>2673</v>
      </c>
      <c r="E44" s="287">
        <v>1206</v>
      </c>
      <c r="F44" s="287">
        <v>576</v>
      </c>
      <c r="G44" s="287">
        <v>891</v>
      </c>
      <c r="H44" s="278">
        <v>20581</v>
      </c>
      <c r="J44" s="41"/>
      <c r="K44" s="40"/>
      <c r="L44" s="41"/>
      <c r="M44" s="41"/>
      <c r="N44" s="41"/>
      <c r="O44" s="40"/>
      <c r="P44" s="40"/>
      <c r="Q44" s="40"/>
      <c r="R44" s="40"/>
      <c r="S44" s="40"/>
      <c r="T44" s="40"/>
      <c r="U44" s="29"/>
    </row>
    <row r="45" spans="1:21">
      <c r="A45" s="29"/>
      <c r="B45" s="441" t="s">
        <v>286</v>
      </c>
      <c r="C45" s="441"/>
      <c r="D45" s="285">
        <f t="shared" si="4"/>
        <v>551</v>
      </c>
      <c r="E45" s="287">
        <v>169</v>
      </c>
      <c r="F45" s="287">
        <v>276</v>
      </c>
      <c r="G45" s="287">
        <v>106</v>
      </c>
      <c r="H45" s="278">
        <v>3030</v>
      </c>
      <c r="J45" s="41"/>
      <c r="K45" s="40"/>
      <c r="L45" s="41"/>
      <c r="M45" s="41"/>
      <c r="N45" s="41"/>
      <c r="O45" s="40"/>
      <c r="P45" s="40"/>
      <c r="Q45" s="40"/>
      <c r="R45" s="40"/>
      <c r="S45" s="40"/>
      <c r="T45" s="40"/>
      <c r="U45" s="29"/>
    </row>
    <row r="46" spans="1:21">
      <c r="A46" s="29"/>
      <c r="B46" s="442" t="s">
        <v>584</v>
      </c>
      <c r="C46" s="442"/>
      <c r="D46" s="285">
        <f t="shared" si="4"/>
        <v>1915</v>
      </c>
      <c r="E46" s="287">
        <v>752</v>
      </c>
      <c r="F46" s="287">
        <v>657</v>
      </c>
      <c r="G46" s="287">
        <v>506</v>
      </c>
      <c r="H46" s="278">
        <v>13628</v>
      </c>
      <c r="J46" s="41"/>
      <c r="K46" s="40"/>
      <c r="L46" s="41"/>
      <c r="M46" s="41"/>
      <c r="N46" s="41"/>
      <c r="O46" s="40"/>
      <c r="P46" s="40"/>
      <c r="Q46" s="40"/>
      <c r="R46" s="40"/>
      <c r="S46" s="40"/>
      <c r="T46" s="40"/>
      <c r="U46" s="29"/>
    </row>
    <row r="47" spans="1:21">
      <c r="A47" s="29"/>
      <c r="B47" s="443" t="s">
        <v>541</v>
      </c>
      <c r="C47" s="443"/>
      <c r="D47" s="285">
        <f t="shared" si="4"/>
        <v>114</v>
      </c>
      <c r="E47" s="287">
        <v>85</v>
      </c>
      <c r="F47" s="287">
        <v>0</v>
      </c>
      <c r="G47" s="287">
        <v>29</v>
      </c>
      <c r="H47" s="278">
        <v>938</v>
      </c>
      <c r="J47" s="41"/>
      <c r="K47" s="40"/>
      <c r="L47" s="41"/>
      <c r="M47" s="41"/>
      <c r="N47" s="41"/>
      <c r="O47" s="40"/>
      <c r="P47" s="40"/>
      <c r="Q47" s="40"/>
      <c r="R47" s="40"/>
      <c r="S47" s="40"/>
      <c r="T47" s="40"/>
      <c r="U47" s="29"/>
    </row>
    <row r="48" spans="1:21">
      <c r="A48" s="29"/>
      <c r="B48" s="29"/>
      <c r="C48" s="29"/>
      <c r="D48" s="41"/>
      <c r="E48" s="41"/>
      <c r="F48" s="41"/>
      <c r="G48" s="41"/>
      <c r="H48" s="41"/>
      <c r="I48" s="41"/>
      <c r="J48" s="41"/>
      <c r="K48" s="40"/>
      <c r="L48" s="41"/>
      <c r="M48" s="41"/>
      <c r="N48" s="41"/>
      <c r="O48" s="40"/>
      <c r="P48" s="40"/>
      <c r="Q48" s="40"/>
      <c r="R48" s="40"/>
      <c r="S48" s="40"/>
      <c r="T48" s="40"/>
      <c r="U48" s="29"/>
    </row>
  </sheetData>
  <mergeCells count="17">
    <mergeCell ref="B39:B42"/>
    <mergeCell ref="B2:M2"/>
    <mergeCell ref="D5:J5"/>
    <mergeCell ref="L5:M5"/>
    <mergeCell ref="B9:B16"/>
    <mergeCell ref="B17:B20"/>
    <mergeCell ref="B21:C21"/>
    <mergeCell ref="B22:C22"/>
    <mergeCell ref="B23:C23"/>
    <mergeCell ref="B24:C24"/>
    <mergeCell ref="B25:C25"/>
    <mergeCell ref="B31:B38"/>
    <mergeCell ref="B43:C43"/>
    <mergeCell ref="B44:C44"/>
    <mergeCell ref="B45:C45"/>
    <mergeCell ref="B46:C46"/>
    <mergeCell ref="B47:C4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A152"/>
  <sheetViews>
    <sheetView showGridLines="0" tabSelected="1" view="pageBreakPreview" zoomScale="60" zoomScaleNormal="100" workbookViewId="0">
      <selection activeCell="B25" sqref="B25"/>
    </sheetView>
  </sheetViews>
  <sheetFormatPr baseColWidth="10" defaultColWidth="9.140625" defaultRowHeight="15"/>
  <cols>
    <col min="1" max="1" width="1.140625" style="48" customWidth="1"/>
    <col min="2" max="5" width="1.140625" style="29" customWidth="1"/>
    <col min="6" max="6" width="65" style="29" customWidth="1"/>
    <col min="7" max="8" width="12" style="29" customWidth="1"/>
    <col min="9" max="9" width="18.28515625" style="29" customWidth="1"/>
    <col min="10" max="12" width="9.140625" style="29"/>
    <col min="13" max="19" width="9.140625" style="48"/>
    <col min="20" max="16384" width="9.140625" style="29"/>
  </cols>
  <sheetData>
    <row r="2" spans="2:27" s="7" customFormat="1" ht="51.75" customHeight="1">
      <c r="B2" s="451" t="s">
        <v>790</v>
      </c>
      <c r="C2" s="418"/>
      <c r="D2" s="418"/>
      <c r="E2" s="418"/>
      <c r="F2" s="418"/>
      <c r="G2" s="418"/>
      <c r="H2" s="418"/>
      <c r="I2" s="418"/>
      <c r="J2" s="29"/>
      <c r="K2" s="29"/>
      <c r="L2" s="29"/>
    </row>
    <row r="4" spans="2:27" s="48" customFormat="1">
      <c r="B4" s="29"/>
      <c r="C4" s="100" t="s">
        <v>614</v>
      </c>
      <c r="D4" s="99"/>
      <c r="E4" s="99"/>
      <c r="F4" s="99"/>
      <c r="G4" s="288"/>
      <c r="H4" s="289"/>
      <c r="I4" s="289"/>
      <c r="J4" s="29"/>
      <c r="K4" s="29"/>
      <c r="L4" s="29"/>
      <c r="T4" s="29"/>
      <c r="U4" s="29"/>
      <c r="V4" s="29"/>
      <c r="W4" s="29"/>
      <c r="X4" s="29"/>
      <c r="Y4" s="29"/>
      <c r="Z4" s="29"/>
      <c r="AA4" s="29"/>
    </row>
    <row r="6" spans="2:27" s="31" customFormat="1" ht="12.75">
      <c r="D6" s="32" t="s">
        <v>581</v>
      </c>
      <c r="G6" s="33" t="s">
        <v>408</v>
      </c>
      <c r="H6" s="33" t="s">
        <v>615</v>
      </c>
      <c r="I6" s="33" t="s">
        <v>616</v>
      </c>
    </row>
    <row r="7" spans="2:27" s="31" customFormat="1" ht="12.75">
      <c r="G7" s="35"/>
      <c r="H7" s="35"/>
      <c r="I7" s="35"/>
    </row>
    <row r="8" spans="2:27" s="31" customFormat="1" ht="12.75">
      <c r="E8" s="290" t="s">
        <v>785</v>
      </c>
      <c r="G8" s="40">
        <f t="shared" ref="G8:G13" si="0">+SUM(H8:I8)</f>
        <v>7974</v>
      </c>
      <c r="H8" s="42">
        <v>99</v>
      </c>
      <c r="I8" s="42">
        <v>7875</v>
      </c>
    </row>
    <row r="9" spans="2:27" s="48" customFormat="1">
      <c r="B9" s="29"/>
      <c r="C9" s="29"/>
      <c r="D9" s="29"/>
      <c r="E9" s="29" t="s">
        <v>617</v>
      </c>
      <c r="F9" s="29"/>
      <c r="G9" s="40">
        <f t="shared" si="0"/>
        <v>55875</v>
      </c>
      <c r="H9" s="42">
        <v>43191</v>
      </c>
      <c r="I9" s="42">
        <v>12684</v>
      </c>
      <c r="J9" s="29"/>
      <c r="K9" s="29"/>
      <c r="L9" s="29"/>
      <c r="T9" s="29"/>
      <c r="U9" s="29"/>
      <c r="V9" s="29"/>
      <c r="W9" s="29"/>
      <c r="X9" s="29"/>
      <c r="Y9" s="29"/>
      <c r="Z9" s="29"/>
      <c r="AA9" s="29"/>
    </row>
    <row r="10" spans="2:27" s="48" customFormat="1">
      <c r="B10" s="29"/>
      <c r="C10" s="29"/>
      <c r="D10" s="29"/>
      <c r="E10" s="29" t="s">
        <v>618</v>
      </c>
      <c r="F10" s="29"/>
      <c r="G10" s="40">
        <f t="shared" si="0"/>
        <v>676</v>
      </c>
      <c r="H10" s="42">
        <v>309</v>
      </c>
      <c r="I10" s="42">
        <v>367</v>
      </c>
      <c r="J10" s="29"/>
      <c r="K10" s="29"/>
      <c r="L10" s="29"/>
      <c r="T10" s="29"/>
      <c r="U10" s="29"/>
      <c r="V10" s="29"/>
      <c r="W10" s="29"/>
      <c r="X10" s="29"/>
      <c r="Y10" s="29"/>
      <c r="Z10" s="29"/>
      <c r="AA10" s="29"/>
    </row>
    <row r="11" spans="2:27" s="48" customFormat="1">
      <c r="B11" s="29"/>
      <c r="C11" s="29"/>
      <c r="D11" s="29"/>
      <c r="E11" s="29" t="s">
        <v>619</v>
      </c>
      <c r="F11" s="29"/>
      <c r="G11" s="40">
        <f t="shared" si="0"/>
        <v>488</v>
      </c>
      <c r="H11" s="42">
        <v>390</v>
      </c>
      <c r="I11" s="42">
        <v>98</v>
      </c>
      <c r="J11" s="29"/>
      <c r="K11" s="29"/>
      <c r="L11" s="29"/>
      <c r="T11" s="29"/>
      <c r="U11" s="29"/>
      <c r="V11" s="29"/>
      <c r="W11" s="29"/>
      <c r="X11" s="29"/>
      <c r="Y11" s="29"/>
      <c r="Z11" s="29"/>
      <c r="AA11" s="29"/>
    </row>
    <row r="12" spans="2:27" s="48" customFormat="1">
      <c r="B12" s="29"/>
      <c r="C12" s="29"/>
      <c r="D12" s="29"/>
      <c r="E12" s="29" t="s">
        <v>620</v>
      </c>
      <c r="F12" s="29"/>
      <c r="G12" s="40">
        <f t="shared" si="0"/>
        <v>801</v>
      </c>
      <c r="H12" s="42">
        <v>0</v>
      </c>
      <c r="I12" s="42">
        <v>801</v>
      </c>
      <c r="J12" s="29"/>
      <c r="K12" s="29"/>
      <c r="L12" s="29"/>
      <c r="T12" s="29"/>
      <c r="U12" s="29"/>
      <c r="V12" s="29"/>
      <c r="W12" s="29"/>
      <c r="X12" s="29"/>
      <c r="Y12" s="29"/>
      <c r="Z12" s="29"/>
      <c r="AA12" s="29"/>
    </row>
    <row r="13" spans="2:27" s="36" customFormat="1" ht="12.75">
      <c r="D13" s="45" t="s">
        <v>621</v>
      </c>
      <c r="E13" s="45"/>
      <c r="F13" s="45"/>
      <c r="G13" s="46">
        <f t="shared" si="0"/>
        <v>65814</v>
      </c>
      <c r="H13" s="46">
        <f>+SUM(H8:H12)</f>
        <v>43989</v>
      </c>
      <c r="I13" s="46">
        <f>+SUM(I8:I12)</f>
        <v>21825</v>
      </c>
    </row>
    <row r="14" spans="2:27">
      <c r="G14" s="39"/>
      <c r="H14" s="39"/>
      <c r="I14" s="39"/>
    </row>
    <row r="15" spans="2:27">
      <c r="E15" s="29" t="s">
        <v>622</v>
      </c>
      <c r="G15" s="40">
        <f>+SUM(H15:I15)</f>
        <v>355</v>
      </c>
      <c r="H15" s="42">
        <v>183</v>
      </c>
      <c r="I15" s="42">
        <v>172</v>
      </c>
    </row>
    <row r="16" spans="2:27" s="36" customFormat="1" ht="12.75">
      <c r="D16" s="45" t="s">
        <v>623</v>
      </c>
      <c r="E16" s="45"/>
      <c r="F16" s="45"/>
      <c r="G16" s="46">
        <f>+SUM(H16:I16)</f>
        <v>66169</v>
      </c>
      <c r="H16" s="46">
        <f>+H13+H15</f>
        <v>44172</v>
      </c>
      <c r="I16" s="46">
        <f>+I13+I15</f>
        <v>21997</v>
      </c>
    </row>
    <row r="17" spans="3:9">
      <c r="G17" s="39"/>
      <c r="H17" s="39"/>
      <c r="I17" s="39"/>
    </row>
    <row r="18" spans="3:9">
      <c r="E18" s="29" t="s">
        <v>624</v>
      </c>
      <c r="G18" s="40">
        <f>+SUM(H18:I18)</f>
        <v>-307</v>
      </c>
      <c r="H18" s="42">
        <v>-261</v>
      </c>
      <c r="I18" s="42">
        <v>-46</v>
      </c>
    </row>
    <row r="19" spans="3:9" s="36" customFormat="1" ht="12.75">
      <c r="D19" s="45" t="s">
        <v>624</v>
      </c>
      <c r="E19" s="45"/>
      <c r="F19" s="45"/>
      <c r="G19" s="46">
        <f>+G18</f>
        <v>-307</v>
      </c>
      <c r="H19" s="46">
        <f>+H18</f>
        <v>-261</v>
      </c>
      <c r="I19" s="46">
        <f>+I18</f>
        <v>-46</v>
      </c>
    </row>
    <row r="20" spans="3:9">
      <c r="G20" s="39"/>
      <c r="H20" s="39"/>
      <c r="I20" s="39"/>
    </row>
    <row r="21" spans="3:9">
      <c r="E21" s="29" t="s">
        <v>625</v>
      </c>
      <c r="G21" s="40">
        <f>+SUM(H21:I21)</f>
        <v>-532</v>
      </c>
      <c r="H21" s="42">
        <v>0</v>
      </c>
      <c r="I21" s="42">
        <v>-532</v>
      </c>
    </row>
    <row r="22" spans="3:9">
      <c r="E22" s="29" t="s">
        <v>626</v>
      </c>
      <c r="G22" s="40">
        <f>+SUM(H22:I22)</f>
        <v>-472</v>
      </c>
      <c r="H22" s="42">
        <v>0</v>
      </c>
      <c r="I22" s="42">
        <v>-472</v>
      </c>
    </row>
    <row r="23" spans="3:9">
      <c r="E23" s="29" t="s">
        <v>627</v>
      </c>
      <c r="G23" s="40">
        <f>+SUM(H23:I23)</f>
        <v>-18318</v>
      </c>
      <c r="H23" s="42">
        <v>0</v>
      </c>
      <c r="I23" s="42">
        <v>-18318</v>
      </c>
    </row>
    <row r="24" spans="3:9">
      <c r="E24" s="29" t="s">
        <v>628</v>
      </c>
      <c r="G24" s="40">
        <f>+SUM(H24:I24)</f>
        <v>-1392</v>
      </c>
      <c r="H24" s="42">
        <v>-1157</v>
      </c>
      <c r="I24" s="42">
        <v>-235</v>
      </c>
    </row>
    <row r="25" spans="3:9" s="36" customFormat="1" ht="12.75">
      <c r="D25" s="45" t="s">
        <v>629</v>
      </c>
      <c r="E25" s="45"/>
      <c r="F25" s="45"/>
      <c r="G25" s="46">
        <f>+SUM(H25:I25)</f>
        <v>-20714</v>
      </c>
      <c r="H25" s="46">
        <f>+SUM(H21:H24)</f>
        <v>-1157</v>
      </c>
      <c r="I25" s="46">
        <f>+SUM(I21:I24)</f>
        <v>-19557</v>
      </c>
    </row>
    <row r="26" spans="3:9">
      <c r="G26" s="39"/>
      <c r="H26" s="39"/>
      <c r="I26" s="39"/>
    </row>
    <row r="27" spans="3:9">
      <c r="D27" s="37" t="s">
        <v>614</v>
      </c>
      <c r="E27" s="37"/>
      <c r="F27" s="37"/>
      <c r="G27" s="38">
        <f>+SUM(H27:I27)</f>
        <v>45148</v>
      </c>
      <c r="H27" s="38">
        <f>+H16+H19+H25</f>
        <v>42754</v>
      </c>
      <c r="I27" s="38">
        <f>+I16+I19+I25</f>
        <v>2394</v>
      </c>
    </row>
    <row r="28" spans="3:9">
      <c r="G28" s="39"/>
      <c r="H28" s="39"/>
      <c r="I28" s="39"/>
    </row>
    <row r="29" spans="3:9">
      <c r="C29" s="100" t="s">
        <v>630</v>
      </c>
      <c r="D29" s="99"/>
      <c r="E29" s="99"/>
      <c r="F29" s="99"/>
      <c r="G29" s="99"/>
      <c r="H29" s="99"/>
      <c r="I29" s="99"/>
    </row>
    <row r="30" spans="3:9" ht="4.5" customHeight="1">
      <c r="G30" s="39"/>
      <c r="H30" s="39"/>
      <c r="I30" s="39"/>
    </row>
    <row r="31" spans="3:9" s="31" customFormat="1" ht="12.75">
      <c r="D31" s="32" t="s">
        <v>581</v>
      </c>
      <c r="G31" s="33" t="s">
        <v>408</v>
      </c>
      <c r="H31" s="39"/>
      <c r="I31" s="39"/>
    </row>
    <row r="32" spans="3:9" s="31" customFormat="1" ht="5.25" customHeight="1">
      <c r="G32" s="34"/>
      <c r="H32" s="39"/>
      <c r="I32" s="39"/>
    </row>
    <row r="33" spans="3:9">
      <c r="E33" s="29" t="s">
        <v>631</v>
      </c>
      <c r="G33" s="256">
        <v>5263</v>
      </c>
      <c r="H33" s="39"/>
      <c r="I33" s="39"/>
    </row>
    <row r="34" spans="3:9">
      <c r="E34" s="29" t="s">
        <v>632</v>
      </c>
      <c r="G34" s="256">
        <v>4358</v>
      </c>
      <c r="H34" s="39"/>
      <c r="I34" s="39"/>
    </row>
    <row r="35" spans="3:9">
      <c r="E35" s="29" t="s">
        <v>633</v>
      </c>
      <c r="G35" s="256">
        <v>3058</v>
      </c>
      <c r="H35" s="39"/>
      <c r="I35" s="39"/>
    </row>
    <row r="36" spans="3:9">
      <c r="E36" s="29" t="s">
        <v>634</v>
      </c>
      <c r="G36" s="256">
        <v>1566</v>
      </c>
      <c r="H36" s="39"/>
      <c r="I36" s="39"/>
    </row>
    <row r="37" spans="3:9">
      <c r="E37" s="29" t="s">
        <v>635</v>
      </c>
      <c r="G37" s="256">
        <f>167+86+818+141+1051</f>
        <v>2263</v>
      </c>
      <c r="H37" s="39"/>
      <c r="I37" s="39"/>
    </row>
    <row r="38" spans="3:9" ht="3.75" customHeight="1">
      <c r="G38" s="39"/>
      <c r="H38" s="39"/>
      <c r="I38" s="39"/>
    </row>
    <row r="39" spans="3:9">
      <c r="D39" s="37" t="s">
        <v>630</v>
      </c>
      <c r="E39" s="37"/>
      <c r="F39" s="37"/>
      <c r="G39" s="43">
        <v>16509</v>
      </c>
      <c r="H39" s="38"/>
      <c r="I39" s="38"/>
    </row>
    <row r="40" spans="3:9">
      <c r="G40" s="39"/>
      <c r="H40" s="39"/>
      <c r="I40" s="39"/>
    </row>
    <row r="41" spans="3:9">
      <c r="C41" s="100" t="s">
        <v>636</v>
      </c>
      <c r="D41" s="99"/>
      <c r="E41" s="99"/>
      <c r="F41" s="99"/>
      <c r="G41" s="99"/>
      <c r="H41" s="99"/>
      <c r="I41" s="99"/>
    </row>
    <row r="42" spans="3:9" ht="6.75" customHeight="1">
      <c r="D42" s="291"/>
      <c r="E42" s="291"/>
      <c r="F42" s="291"/>
      <c r="G42" s="292"/>
      <c r="H42" s="292"/>
      <c r="I42" s="292"/>
    </row>
    <row r="43" spans="3:9" s="31" customFormat="1" ht="39.75" customHeight="1">
      <c r="D43" s="293" t="s">
        <v>581</v>
      </c>
      <c r="E43" s="294"/>
      <c r="F43" s="294"/>
      <c r="G43" s="295" t="s">
        <v>638</v>
      </c>
      <c r="H43" s="295" t="s">
        <v>637</v>
      </c>
      <c r="I43" s="295" t="s">
        <v>786</v>
      </c>
    </row>
    <row r="44" spans="3:9" s="31" customFormat="1" ht="6" customHeight="1">
      <c r="D44" s="294"/>
      <c r="E44" s="294"/>
      <c r="F44" s="294"/>
      <c r="G44" s="296"/>
      <c r="H44" s="296"/>
      <c r="I44" s="296"/>
    </row>
    <row r="45" spans="3:9" s="31" customFormat="1" ht="12.75">
      <c r="D45" s="294"/>
      <c r="E45" s="291" t="s">
        <v>787</v>
      </c>
      <c r="F45" s="294"/>
      <c r="G45" s="42">
        <v>2673</v>
      </c>
      <c r="H45" s="297" t="s">
        <v>639</v>
      </c>
      <c r="I45" s="42">
        <v>441</v>
      </c>
    </row>
    <row r="46" spans="3:9" s="31" customFormat="1" ht="12.75">
      <c r="D46" s="294"/>
      <c r="E46" s="291" t="s">
        <v>704</v>
      </c>
      <c r="F46" s="298"/>
      <c r="G46" s="58">
        <v>685</v>
      </c>
      <c r="H46" s="312" t="s">
        <v>639</v>
      </c>
      <c r="I46" s="58">
        <v>153</v>
      </c>
    </row>
    <row r="47" spans="3:9" s="31" customFormat="1" ht="12.75">
      <c r="D47" s="294"/>
      <c r="E47" s="291" t="s">
        <v>705</v>
      </c>
      <c r="F47" s="298"/>
      <c r="G47" s="58">
        <v>657</v>
      </c>
      <c r="H47" s="312" t="s">
        <v>639</v>
      </c>
      <c r="I47" s="58">
        <v>19</v>
      </c>
    </row>
    <row r="48" spans="3:9" s="31" customFormat="1" ht="12.75">
      <c r="D48" s="294"/>
      <c r="E48" s="291" t="s">
        <v>640</v>
      </c>
      <c r="F48" s="294"/>
      <c r="G48" s="42">
        <v>5243</v>
      </c>
      <c r="H48" s="297" t="s">
        <v>639</v>
      </c>
      <c r="I48" s="58">
        <v>151</v>
      </c>
    </row>
    <row r="49" spans="3:9" s="31" customFormat="1" ht="12.75">
      <c r="D49" s="294"/>
      <c r="E49" s="291" t="s">
        <v>641</v>
      </c>
      <c r="F49" s="294"/>
      <c r="G49" s="42">
        <v>3524</v>
      </c>
      <c r="H49" s="299"/>
      <c r="I49" s="42">
        <v>171</v>
      </c>
    </row>
    <row r="50" spans="3:9" s="31" customFormat="1" ht="3.75" customHeight="1">
      <c r="D50" s="294"/>
      <c r="E50" s="294"/>
      <c r="F50" s="294"/>
      <c r="G50" s="299"/>
      <c r="H50" s="299"/>
      <c r="I50" s="299"/>
    </row>
    <row r="51" spans="3:9">
      <c r="D51" s="300" t="s">
        <v>636</v>
      </c>
      <c r="E51" s="300"/>
      <c r="F51" s="300"/>
      <c r="G51" s="301">
        <f>G45+G48+G49</f>
        <v>11440</v>
      </c>
      <c r="H51" s="302"/>
      <c r="I51" s="301">
        <f>I45+I48+I49</f>
        <v>763</v>
      </c>
    </row>
    <row r="52" spans="3:9">
      <c r="G52" s="39"/>
      <c r="H52" s="39"/>
      <c r="I52" s="39"/>
    </row>
    <row r="53" spans="3:9">
      <c r="G53" s="39"/>
      <c r="H53" s="39"/>
      <c r="I53" s="39"/>
    </row>
    <row r="54" spans="3:9">
      <c r="C54" s="100" t="s">
        <v>642</v>
      </c>
      <c r="D54" s="99"/>
      <c r="E54" s="99"/>
      <c r="F54" s="99"/>
      <c r="G54" s="452"/>
      <c r="H54" s="452"/>
      <c r="I54" s="452"/>
    </row>
    <row r="55" spans="3:9">
      <c r="G55" s="39"/>
      <c r="H55" s="39"/>
      <c r="I55" s="39"/>
    </row>
    <row r="56" spans="3:9" s="31" customFormat="1" ht="51">
      <c r="D56" s="32" t="s">
        <v>581</v>
      </c>
      <c r="E56" s="303"/>
      <c r="F56" s="303"/>
      <c r="G56" s="304" t="s">
        <v>638</v>
      </c>
      <c r="H56" s="304" t="s">
        <v>637</v>
      </c>
      <c r="I56" s="304" t="s">
        <v>788</v>
      </c>
    </row>
    <row r="57" spans="3:9" s="31" customFormat="1" ht="12.75">
      <c r="E57" s="303"/>
      <c r="F57" s="303"/>
      <c r="G57" s="305"/>
      <c r="H57" s="305"/>
      <c r="I57" s="305"/>
    </row>
    <row r="58" spans="3:9">
      <c r="E58" s="22" t="s">
        <v>643</v>
      </c>
      <c r="F58" s="22"/>
      <c r="G58" s="256">
        <v>35</v>
      </c>
      <c r="H58" s="306" t="s">
        <v>644</v>
      </c>
      <c r="I58" s="256">
        <v>33</v>
      </c>
    </row>
    <row r="59" spans="3:9">
      <c r="E59" s="22" t="s">
        <v>645</v>
      </c>
      <c r="F59" s="22"/>
      <c r="G59" s="256">
        <v>601</v>
      </c>
      <c r="H59" s="306" t="s">
        <v>644</v>
      </c>
      <c r="I59" s="256">
        <v>34</v>
      </c>
    </row>
    <row r="60" spans="3:9">
      <c r="E60" s="22" t="s">
        <v>641</v>
      </c>
      <c r="F60" s="22"/>
      <c r="G60" s="256">
        <v>2317</v>
      </c>
      <c r="H60" s="307"/>
      <c r="I60" s="256">
        <v>194</v>
      </c>
    </row>
    <row r="61" spans="3:9" ht="3" customHeight="1">
      <c r="E61" s="22"/>
      <c r="F61" s="22"/>
      <c r="G61" s="308"/>
      <c r="H61" s="307"/>
      <c r="I61" s="307"/>
    </row>
    <row r="62" spans="3:9">
      <c r="D62" s="37" t="s">
        <v>642</v>
      </c>
      <c r="E62" s="309"/>
      <c r="F62" s="309"/>
      <c r="G62" s="310">
        <f>G58+G59+G60</f>
        <v>2953</v>
      </c>
      <c r="H62" s="311"/>
      <c r="I62" s="310">
        <f>I58+I59+I60</f>
        <v>261</v>
      </c>
    </row>
    <row r="63" spans="3:9">
      <c r="G63" s="39"/>
      <c r="H63" s="39"/>
      <c r="I63" s="39"/>
    </row>
    <row r="64" spans="3:9">
      <c r="C64" s="100" t="s">
        <v>646</v>
      </c>
      <c r="D64" s="99"/>
      <c r="E64" s="99"/>
      <c r="F64" s="99"/>
      <c r="G64" s="99"/>
      <c r="H64" s="99"/>
      <c r="I64" s="99"/>
    </row>
    <row r="65" spans="4:9">
      <c r="G65" s="39"/>
      <c r="H65" s="39"/>
      <c r="I65" s="39"/>
    </row>
    <row r="66" spans="4:9" s="31" customFormat="1" ht="12.75">
      <c r="D66" s="32" t="s">
        <v>581</v>
      </c>
      <c r="G66" s="33" t="s">
        <v>408</v>
      </c>
      <c r="H66" s="33" t="s">
        <v>615</v>
      </c>
      <c r="I66" s="33" t="s">
        <v>616</v>
      </c>
    </row>
    <row r="67" spans="4:9" s="31" customFormat="1" ht="12.75">
      <c r="G67" s="34"/>
      <c r="H67" s="34"/>
      <c r="I67" s="34"/>
    </row>
    <row r="68" spans="4:9">
      <c r="E68" s="29" t="s">
        <v>647</v>
      </c>
      <c r="G68" s="40">
        <f>+SUM(H68:I68)</f>
        <v>3288</v>
      </c>
      <c r="H68" s="42">
        <v>3288</v>
      </c>
      <c r="I68" s="42">
        <v>0</v>
      </c>
    </row>
    <row r="69" spans="4:9">
      <c r="E69" s="29" t="s">
        <v>648</v>
      </c>
      <c r="G69" s="40">
        <f>+SUM(H69:I69)</f>
        <v>5245</v>
      </c>
      <c r="H69" s="42">
        <v>3839</v>
      </c>
      <c r="I69" s="42">
        <v>1406</v>
      </c>
    </row>
    <row r="70" spans="4:9" ht="4.5" customHeight="1">
      <c r="G70" s="39"/>
      <c r="H70" s="39"/>
      <c r="I70" s="39"/>
    </row>
    <row r="71" spans="4:9">
      <c r="D71" s="37" t="s">
        <v>646</v>
      </c>
      <c r="E71" s="37"/>
      <c r="F71" s="37"/>
      <c r="G71" s="38">
        <f>+SUM(H71:I71)</f>
        <v>8533</v>
      </c>
      <c r="H71" s="38">
        <f>+SUM(H68:H69)</f>
        <v>7127</v>
      </c>
      <c r="I71" s="38">
        <f>+SUM(I68:I69)</f>
        <v>1406</v>
      </c>
    </row>
    <row r="87" spans="2:27" s="48" customFormat="1"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T87" s="29"/>
      <c r="U87" s="29"/>
      <c r="V87" s="29"/>
      <c r="W87" s="29"/>
      <c r="X87" s="29"/>
      <c r="Y87" s="29"/>
      <c r="Z87" s="29"/>
      <c r="AA87" s="29"/>
    </row>
    <row r="88" spans="2:27" s="48" customFormat="1"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T88" s="29"/>
      <c r="U88" s="29"/>
      <c r="V88" s="29"/>
      <c r="W88" s="29"/>
      <c r="X88" s="29"/>
      <c r="Y88" s="29"/>
      <c r="Z88" s="29"/>
      <c r="AA88" s="29"/>
    </row>
    <row r="89" spans="2:27" s="48" customFormat="1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T89" s="29"/>
      <c r="U89" s="29"/>
      <c r="V89" s="29"/>
      <c r="W89" s="29"/>
      <c r="X89" s="29"/>
      <c r="Y89" s="29"/>
      <c r="Z89" s="29"/>
      <c r="AA89" s="29"/>
    </row>
    <row r="90" spans="2:27" s="48" customFormat="1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T90" s="29"/>
      <c r="U90" s="29"/>
      <c r="V90" s="29"/>
      <c r="W90" s="29"/>
      <c r="X90" s="29"/>
      <c r="Y90" s="29"/>
      <c r="Z90" s="29"/>
      <c r="AA90" s="29"/>
    </row>
    <row r="91" spans="2:27" s="48" customFormat="1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T91" s="29"/>
      <c r="U91" s="29"/>
      <c r="V91" s="29"/>
      <c r="W91" s="29"/>
      <c r="X91" s="29"/>
      <c r="Y91" s="29"/>
      <c r="Z91" s="29"/>
      <c r="AA91" s="29"/>
    </row>
    <row r="92" spans="2:27" s="48" customFormat="1"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T92" s="29"/>
      <c r="U92" s="29"/>
      <c r="V92" s="29"/>
      <c r="W92" s="29"/>
      <c r="X92" s="29"/>
      <c r="Y92" s="29"/>
      <c r="Z92" s="29"/>
      <c r="AA92" s="29"/>
    </row>
    <row r="93" spans="2:27" s="48" customFormat="1"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T93" s="29"/>
      <c r="U93" s="29"/>
      <c r="V93" s="29"/>
      <c r="W93" s="29"/>
      <c r="X93" s="29"/>
      <c r="Y93" s="29"/>
      <c r="Z93" s="29"/>
      <c r="AA93" s="29"/>
    </row>
    <row r="94" spans="2:27" s="48" customFormat="1"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T94" s="29"/>
      <c r="U94" s="29"/>
      <c r="V94" s="29"/>
      <c r="W94" s="29"/>
      <c r="X94" s="29"/>
      <c r="Y94" s="29"/>
      <c r="Z94" s="29"/>
      <c r="AA94" s="29"/>
    </row>
    <row r="95" spans="2:27" s="48" customFormat="1"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T95" s="29"/>
      <c r="U95" s="29"/>
      <c r="V95" s="29"/>
      <c r="W95" s="29"/>
      <c r="X95" s="29"/>
      <c r="Y95" s="29"/>
      <c r="Z95" s="29"/>
      <c r="AA95" s="29"/>
    </row>
    <row r="96" spans="2:27" s="48" customFormat="1"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T96" s="29"/>
      <c r="U96" s="29"/>
      <c r="V96" s="29"/>
      <c r="W96" s="29"/>
      <c r="X96" s="29"/>
      <c r="Y96" s="29"/>
      <c r="Z96" s="29"/>
      <c r="AA96" s="29"/>
    </row>
    <row r="97" spans="2:27" s="48" customFormat="1"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T97" s="29"/>
      <c r="U97" s="29"/>
      <c r="V97" s="29"/>
      <c r="W97" s="29"/>
      <c r="X97" s="29"/>
      <c r="Y97" s="29"/>
      <c r="Z97" s="29"/>
      <c r="AA97" s="29"/>
    </row>
    <row r="98" spans="2:27" s="48" customFormat="1"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T98" s="29"/>
      <c r="U98" s="29"/>
      <c r="V98" s="29"/>
      <c r="W98" s="29"/>
      <c r="X98" s="29"/>
      <c r="Y98" s="29"/>
      <c r="Z98" s="29"/>
      <c r="AA98" s="29"/>
    </row>
    <row r="99" spans="2:27" s="48" customFormat="1"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T99" s="29"/>
      <c r="U99" s="29"/>
      <c r="V99" s="29"/>
      <c r="W99" s="29"/>
      <c r="X99" s="29"/>
      <c r="Y99" s="29"/>
      <c r="Z99" s="29"/>
      <c r="AA99" s="29"/>
    </row>
    <row r="100" spans="2:27" s="48" customFormat="1"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T100" s="29"/>
      <c r="U100" s="29"/>
      <c r="V100" s="29"/>
      <c r="W100" s="29"/>
      <c r="X100" s="29"/>
      <c r="Y100" s="29"/>
      <c r="Z100" s="29"/>
      <c r="AA100" s="29"/>
    </row>
    <row r="101" spans="2:27" s="48" customFormat="1"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T101" s="29"/>
      <c r="U101" s="29"/>
      <c r="V101" s="29"/>
      <c r="W101" s="29"/>
      <c r="X101" s="29"/>
      <c r="Y101" s="29"/>
      <c r="Z101" s="29"/>
      <c r="AA101" s="29"/>
    </row>
    <row r="102" spans="2:27" s="48" customFormat="1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T102" s="29"/>
      <c r="U102" s="29"/>
      <c r="V102" s="29"/>
      <c r="W102" s="29"/>
      <c r="X102" s="29"/>
      <c r="Y102" s="29"/>
      <c r="Z102" s="29"/>
      <c r="AA102" s="29"/>
    </row>
    <row r="103" spans="2:27" s="48" customFormat="1"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T103" s="29"/>
      <c r="U103" s="29"/>
      <c r="V103" s="29"/>
      <c r="W103" s="29"/>
      <c r="X103" s="29"/>
      <c r="Y103" s="29"/>
      <c r="Z103" s="29"/>
      <c r="AA103" s="29"/>
    </row>
    <row r="104" spans="2:27" s="48" customFormat="1"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T104" s="29"/>
      <c r="U104" s="29"/>
      <c r="V104" s="29"/>
      <c r="W104" s="29"/>
      <c r="X104" s="29"/>
      <c r="Y104" s="29"/>
      <c r="Z104" s="29"/>
      <c r="AA104" s="29"/>
    </row>
    <row r="105" spans="2:27" s="48" customFormat="1"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T105" s="29"/>
      <c r="U105" s="29"/>
      <c r="V105" s="29"/>
      <c r="W105" s="29"/>
      <c r="X105" s="29"/>
      <c r="Y105" s="29"/>
      <c r="Z105" s="29"/>
      <c r="AA105" s="29"/>
    </row>
    <row r="106" spans="2:27" s="48" customFormat="1"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T106" s="29"/>
      <c r="U106" s="29"/>
      <c r="V106" s="29"/>
      <c r="W106" s="29"/>
      <c r="X106" s="29"/>
      <c r="Y106" s="29"/>
      <c r="Z106" s="29"/>
      <c r="AA106" s="29"/>
    </row>
    <row r="107" spans="2:27" s="48" customFormat="1"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T107" s="29"/>
      <c r="U107" s="29"/>
      <c r="V107" s="29"/>
      <c r="W107" s="29"/>
      <c r="X107" s="29"/>
      <c r="Y107" s="29"/>
      <c r="Z107" s="29"/>
      <c r="AA107" s="29"/>
    </row>
    <row r="108" spans="2:27" s="48" customFormat="1"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T108" s="29"/>
      <c r="U108" s="29"/>
      <c r="V108" s="29"/>
      <c r="W108" s="29"/>
      <c r="X108" s="29"/>
      <c r="Y108" s="29"/>
      <c r="Z108" s="29"/>
      <c r="AA108" s="29"/>
    </row>
    <row r="109" spans="2:27" s="48" customFormat="1"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T109" s="29"/>
      <c r="U109" s="29"/>
      <c r="V109" s="29"/>
      <c r="W109" s="29"/>
      <c r="X109" s="29"/>
      <c r="Y109" s="29"/>
      <c r="Z109" s="29"/>
      <c r="AA109" s="29"/>
    </row>
    <row r="110" spans="2:27" s="48" customFormat="1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T110" s="29"/>
      <c r="U110" s="29"/>
      <c r="V110" s="29"/>
      <c r="W110" s="29"/>
      <c r="X110" s="29"/>
      <c r="Y110" s="29"/>
      <c r="Z110" s="29"/>
      <c r="AA110" s="29"/>
    </row>
    <row r="111" spans="2:27" s="48" customFormat="1"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T111" s="29"/>
      <c r="U111" s="29"/>
      <c r="V111" s="29"/>
      <c r="W111" s="29"/>
      <c r="X111" s="29"/>
      <c r="Y111" s="29"/>
      <c r="Z111" s="29"/>
      <c r="AA111" s="29"/>
    </row>
    <row r="112" spans="2:27" s="48" customFormat="1"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T112" s="29"/>
      <c r="U112" s="29"/>
      <c r="V112" s="29"/>
      <c r="W112" s="29"/>
      <c r="X112" s="29"/>
      <c r="Y112" s="29"/>
      <c r="Z112" s="29"/>
      <c r="AA112" s="29"/>
    </row>
    <row r="113" spans="2:27" s="48" customFormat="1"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T113" s="29"/>
      <c r="U113" s="29"/>
      <c r="V113" s="29"/>
      <c r="W113" s="29"/>
      <c r="X113" s="29"/>
      <c r="Y113" s="29"/>
      <c r="Z113" s="29"/>
      <c r="AA113" s="29"/>
    </row>
    <row r="114" spans="2:27" s="48" customFormat="1"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T114" s="29"/>
      <c r="U114" s="29"/>
      <c r="V114" s="29"/>
      <c r="W114" s="29"/>
      <c r="X114" s="29"/>
      <c r="Y114" s="29"/>
      <c r="Z114" s="29"/>
      <c r="AA114" s="29"/>
    </row>
    <row r="115" spans="2:27" s="48" customFormat="1"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T115" s="29"/>
      <c r="U115" s="29"/>
      <c r="V115" s="29"/>
      <c r="W115" s="29"/>
      <c r="X115" s="29"/>
      <c r="Y115" s="29"/>
      <c r="Z115" s="29"/>
      <c r="AA115" s="29"/>
    </row>
    <row r="116" spans="2:27" s="48" customFormat="1"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T116" s="29"/>
      <c r="U116" s="29"/>
      <c r="V116" s="29"/>
      <c r="W116" s="29"/>
      <c r="X116" s="29"/>
      <c r="Y116" s="29"/>
      <c r="Z116" s="29"/>
      <c r="AA116" s="29"/>
    </row>
    <row r="117" spans="2:27" s="48" customFormat="1"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T117" s="29"/>
      <c r="U117" s="29"/>
      <c r="V117" s="29"/>
      <c r="W117" s="29"/>
      <c r="X117" s="29"/>
      <c r="Y117" s="29"/>
      <c r="Z117" s="29"/>
      <c r="AA117" s="29"/>
    </row>
    <row r="118" spans="2:27" s="48" customFormat="1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T118" s="29"/>
      <c r="U118" s="29"/>
      <c r="V118" s="29"/>
      <c r="W118" s="29"/>
      <c r="X118" s="29"/>
      <c r="Y118" s="29"/>
      <c r="Z118" s="29"/>
      <c r="AA118" s="29"/>
    </row>
    <row r="119" spans="2:27" s="48" customFormat="1"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T119" s="29"/>
      <c r="U119" s="29"/>
      <c r="V119" s="29"/>
      <c r="W119" s="29"/>
      <c r="X119" s="29"/>
      <c r="Y119" s="29"/>
      <c r="Z119" s="29"/>
      <c r="AA119" s="29"/>
    </row>
    <row r="120" spans="2:27" s="48" customFormat="1"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T120" s="29"/>
      <c r="U120" s="29"/>
      <c r="V120" s="29"/>
      <c r="W120" s="29"/>
      <c r="X120" s="29"/>
      <c r="Y120" s="29"/>
      <c r="Z120" s="29"/>
      <c r="AA120" s="29"/>
    </row>
    <row r="121" spans="2:27" s="48" customFormat="1"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T121" s="29"/>
      <c r="U121" s="29"/>
      <c r="V121" s="29"/>
      <c r="W121" s="29"/>
      <c r="X121" s="29"/>
      <c r="Y121" s="29"/>
      <c r="Z121" s="29"/>
      <c r="AA121" s="29"/>
    </row>
    <row r="122" spans="2:27" s="48" customFormat="1"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T122" s="29"/>
      <c r="U122" s="29"/>
      <c r="V122" s="29"/>
      <c r="W122" s="29"/>
      <c r="X122" s="29"/>
      <c r="Y122" s="29"/>
      <c r="Z122" s="29"/>
      <c r="AA122" s="29"/>
    </row>
    <row r="123" spans="2:27" s="48" customFormat="1"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T123" s="29"/>
      <c r="U123" s="29"/>
      <c r="V123" s="29"/>
      <c r="W123" s="29"/>
      <c r="X123" s="29"/>
      <c r="Y123" s="29"/>
      <c r="Z123" s="29"/>
      <c r="AA123" s="29"/>
    </row>
    <row r="124" spans="2:27" s="48" customFormat="1"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T124" s="29"/>
      <c r="U124" s="29"/>
      <c r="V124" s="29"/>
      <c r="W124" s="29"/>
      <c r="X124" s="29"/>
      <c r="Y124" s="29"/>
      <c r="Z124" s="29"/>
      <c r="AA124" s="29"/>
    </row>
    <row r="125" spans="2:27" s="48" customFormat="1"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T125" s="29"/>
      <c r="U125" s="29"/>
      <c r="V125" s="29"/>
      <c r="W125" s="29"/>
      <c r="X125" s="29"/>
      <c r="Y125" s="29"/>
      <c r="Z125" s="29"/>
      <c r="AA125" s="29"/>
    </row>
    <row r="126" spans="2:27" s="48" customFormat="1"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T126" s="29"/>
      <c r="U126" s="29"/>
      <c r="V126" s="29"/>
      <c r="W126" s="29"/>
      <c r="X126" s="29"/>
      <c r="Y126" s="29"/>
      <c r="Z126" s="29"/>
      <c r="AA126" s="29"/>
    </row>
    <row r="127" spans="2:27" s="48" customFormat="1"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T127" s="29"/>
      <c r="U127" s="29"/>
      <c r="V127" s="29"/>
      <c r="W127" s="29"/>
      <c r="X127" s="29"/>
      <c r="Y127" s="29"/>
      <c r="Z127" s="29"/>
      <c r="AA127" s="29"/>
    </row>
    <row r="128" spans="2:27" s="48" customFormat="1"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T128" s="29"/>
      <c r="U128" s="29"/>
      <c r="V128" s="29"/>
      <c r="W128" s="29"/>
      <c r="X128" s="29"/>
      <c r="Y128" s="29"/>
      <c r="Z128" s="29"/>
      <c r="AA128" s="29"/>
    </row>
    <row r="129" spans="2:27" s="48" customFormat="1"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T129" s="29"/>
      <c r="U129" s="29"/>
      <c r="V129" s="29"/>
      <c r="W129" s="29"/>
      <c r="X129" s="29"/>
      <c r="Y129" s="29"/>
      <c r="Z129" s="29"/>
      <c r="AA129" s="29"/>
    </row>
    <row r="130" spans="2:27" s="48" customFormat="1"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T130" s="29"/>
      <c r="U130" s="29"/>
      <c r="V130" s="29"/>
      <c r="W130" s="29"/>
      <c r="X130" s="29"/>
      <c r="Y130" s="29"/>
      <c r="Z130" s="29"/>
      <c r="AA130" s="29"/>
    </row>
    <row r="131" spans="2:27" s="48" customFormat="1"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T131" s="29"/>
      <c r="U131" s="29"/>
      <c r="V131" s="29"/>
      <c r="W131" s="29"/>
      <c r="X131" s="29"/>
      <c r="Y131" s="29"/>
      <c r="Z131" s="29"/>
      <c r="AA131" s="29"/>
    </row>
    <row r="132" spans="2:27" s="48" customFormat="1"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T132" s="29"/>
      <c r="U132" s="29"/>
      <c r="V132" s="29"/>
      <c r="W132" s="29"/>
      <c r="X132" s="29"/>
      <c r="Y132" s="29"/>
      <c r="Z132" s="29"/>
      <c r="AA132" s="29"/>
    </row>
    <row r="133" spans="2:27" s="48" customFormat="1"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T133" s="29"/>
      <c r="U133" s="29"/>
      <c r="V133" s="29"/>
      <c r="W133" s="29"/>
      <c r="X133" s="29"/>
      <c r="Y133" s="29"/>
      <c r="Z133" s="29"/>
      <c r="AA133" s="29"/>
    </row>
    <row r="134" spans="2:27" s="48" customFormat="1"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T134" s="29"/>
      <c r="U134" s="29"/>
      <c r="V134" s="29"/>
      <c r="W134" s="29"/>
      <c r="X134" s="29"/>
      <c r="Y134" s="29"/>
      <c r="Z134" s="29"/>
      <c r="AA134" s="29"/>
    </row>
    <row r="135" spans="2:27" s="48" customFormat="1"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T135" s="29"/>
      <c r="U135" s="29"/>
      <c r="V135" s="29"/>
      <c r="W135" s="29"/>
      <c r="X135" s="29"/>
      <c r="Y135" s="29"/>
      <c r="Z135" s="29"/>
      <c r="AA135" s="29"/>
    </row>
    <row r="136" spans="2:27" s="48" customFormat="1"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T136" s="29"/>
      <c r="U136" s="29"/>
      <c r="V136" s="29"/>
      <c r="W136" s="29"/>
      <c r="X136" s="29"/>
      <c r="Y136" s="29"/>
      <c r="Z136" s="29"/>
      <c r="AA136" s="29"/>
    </row>
    <row r="137" spans="2:27" s="48" customFormat="1"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T137" s="29"/>
      <c r="U137" s="29"/>
      <c r="V137" s="29"/>
      <c r="W137" s="29"/>
      <c r="X137" s="29"/>
      <c r="Y137" s="29"/>
      <c r="Z137" s="29"/>
      <c r="AA137" s="29"/>
    </row>
    <row r="138" spans="2:27" s="48" customFormat="1"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T138" s="29"/>
      <c r="U138" s="29"/>
      <c r="V138" s="29"/>
      <c r="W138" s="29"/>
      <c r="X138" s="29"/>
      <c r="Y138" s="29"/>
      <c r="Z138" s="29"/>
      <c r="AA138" s="29"/>
    </row>
    <row r="139" spans="2:27" s="48" customFormat="1"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T139" s="29"/>
      <c r="U139" s="29"/>
      <c r="V139" s="29"/>
      <c r="W139" s="29"/>
      <c r="X139" s="29"/>
      <c r="Y139" s="29"/>
      <c r="Z139" s="29"/>
      <c r="AA139" s="29"/>
    </row>
    <row r="140" spans="2:27" s="48" customFormat="1"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T140" s="29"/>
      <c r="U140" s="29"/>
      <c r="V140" s="29"/>
      <c r="W140" s="29"/>
      <c r="X140" s="29"/>
      <c r="Y140" s="29"/>
      <c r="Z140" s="29"/>
      <c r="AA140" s="29"/>
    </row>
    <row r="141" spans="2:27" s="48" customFormat="1"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T141" s="29"/>
      <c r="U141" s="29"/>
      <c r="V141" s="29"/>
      <c r="W141" s="29"/>
      <c r="X141" s="29"/>
      <c r="Y141" s="29"/>
      <c r="Z141" s="29"/>
      <c r="AA141" s="29"/>
    </row>
    <row r="142" spans="2:27" s="48" customFormat="1"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T142" s="29"/>
      <c r="U142" s="29"/>
      <c r="V142" s="29"/>
      <c r="W142" s="29"/>
      <c r="X142" s="29"/>
      <c r="Y142" s="29"/>
      <c r="Z142" s="29"/>
      <c r="AA142" s="29"/>
    </row>
    <row r="143" spans="2:27" s="48" customFormat="1"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T143" s="29"/>
      <c r="U143" s="29"/>
      <c r="V143" s="29"/>
      <c r="W143" s="29"/>
      <c r="X143" s="29"/>
      <c r="Y143" s="29"/>
      <c r="Z143" s="29"/>
      <c r="AA143" s="29"/>
    </row>
    <row r="144" spans="2:27" s="48" customFormat="1"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T144" s="29"/>
      <c r="U144" s="29"/>
      <c r="V144" s="29"/>
      <c r="W144" s="29"/>
      <c r="X144" s="29"/>
      <c r="Y144" s="29"/>
      <c r="Z144" s="29"/>
      <c r="AA144" s="29"/>
    </row>
    <row r="145" spans="2:27" s="48" customFormat="1"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T145" s="29"/>
      <c r="U145" s="29"/>
      <c r="V145" s="29"/>
      <c r="W145" s="29"/>
      <c r="X145" s="29"/>
      <c r="Y145" s="29"/>
      <c r="Z145" s="29"/>
      <c r="AA145" s="29"/>
    </row>
    <row r="146" spans="2:27" s="48" customFormat="1"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T146" s="29"/>
      <c r="U146" s="29"/>
      <c r="V146" s="29"/>
      <c r="W146" s="29"/>
      <c r="X146" s="29"/>
      <c r="Y146" s="29"/>
      <c r="Z146" s="29"/>
      <c r="AA146" s="29"/>
    </row>
    <row r="147" spans="2:27" s="48" customFormat="1"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T147" s="29"/>
      <c r="U147" s="29"/>
      <c r="V147" s="29"/>
      <c r="W147" s="29"/>
      <c r="X147" s="29"/>
      <c r="Y147" s="29"/>
      <c r="Z147" s="29"/>
      <c r="AA147" s="29"/>
    </row>
    <row r="148" spans="2:27" s="48" customFormat="1"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T148" s="29"/>
      <c r="U148" s="29"/>
      <c r="V148" s="29"/>
      <c r="W148" s="29"/>
      <c r="X148" s="29"/>
      <c r="Y148" s="29"/>
      <c r="Z148" s="29"/>
      <c r="AA148" s="29"/>
    </row>
    <row r="149" spans="2:27" s="48" customFormat="1"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T149" s="29"/>
      <c r="U149" s="29"/>
      <c r="V149" s="29"/>
      <c r="W149" s="29"/>
      <c r="X149" s="29"/>
      <c r="Y149" s="29"/>
      <c r="Z149" s="29"/>
      <c r="AA149" s="29"/>
    </row>
    <row r="150" spans="2:27" s="48" customFormat="1"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T150" s="29"/>
      <c r="U150" s="29"/>
      <c r="V150" s="29"/>
      <c r="W150" s="29"/>
      <c r="X150" s="29"/>
      <c r="Y150" s="29"/>
      <c r="Z150" s="29"/>
      <c r="AA150" s="29"/>
    </row>
    <row r="151" spans="2:27" s="48" customFormat="1"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T151" s="29"/>
      <c r="U151" s="29"/>
      <c r="V151" s="29"/>
      <c r="W151" s="29"/>
      <c r="X151" s="29"/>
      <c r="Y151" s="29"/>
      <c r="Z151" s="29"/>
      <c r="AA151" s="29"/>
    </row>
    <row r="152" spans="2:27" s="48" customFormat="1"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T152" s="29"/>
      <c r="U152" s="29"/>
      <c r="V152" s="29"/>
      <c r="W152" s="29"/>
      <c r="X152" s="29"/>
      <c r="Y152" s="29"/>
      <c r="Z152" s="29"/>
      <c r="AA152" s="29"/>
    </row>
  </sheetData>
  <mergeCells count="2">
    <mergeCell ref="B2:I2"/>
    <mergeCell ref="G54:I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31</vt:i4>
      </vt:variant>
    </vt:vector>
  </HeadingPairs>
  <TitlesOfParts>
    <vt:vector size="42" baseType="lpstr">
      <vt:lpstr>CONTENTS</vt:lpstr>
      <vt:lpstr>1 GDF SUEZ presence</vt:lpstr>
      <vt:lpstr>2.1 Power plants list</vt:lpstr>
      <vt:lpstr>2.2 Nuclear assets in Belgium</vt:lpstr>
      <vt:lpstr>2.3 Other industrial assets</vt:lpstr>
      <vt:lpstr>2.4 E&amp;P metrics</vt:lpstr>
      <vt:lpstr>3.1 KPIs finance P&amp;L CAPEX</vt:lpstr>
      <vt:lpstr>3.2 KPIs finance divisional</vt:lpstr>
      <vt:lpstr>3.3 KPIs finance BS</vt:lpstr>
      <vt:lpstr>4 Main consolidated entities</vt:lpstr>
      <vt:lpstr>5 Weather sensitivity</vt:lpstr>
      <vt:lpstr>'3.3 KPIs finance BS'!aaaa</vt:lpstr>
      <vt:lpstr>'1 GDF SUEZ presence'!Impression_des_titres</vt:lpstr>
      <vt:lpstr>'2.1 Power plants list'!Impression_des_titres</vt:lpstr>
      <vt:lpstr>KPIFBS</vt:lpstr>
      <vt:lpstr>'3.3 KPIs finance BS'!OOOO</vt:lpstr>
      <vt:lpstr>PEP</vt:lpstr>
      <vt:lpstr>'3.1 KPIs finance P&amp;L CAPEX'!PKPIFP</vt:lpstr>
      <vt:lpstr>PMCE</vt:lpstr>
      <vt:lpstr>POIA</vt:lpstr>
      <vt:lpstr>PPLT</vt:lpstr>
      <vt:lpstr>'3.3 KPIs finance BS'!ppp</vt:lpstr>
      <vt:lpstr>PPPL</vt:lpstr>
      <vt:lpstr>'2.1 Power plants list'!PPPLT</vt:lpstr>
      <vt:lpstr>'1 GDF SUEZ presence'!PPRES</vt:lpstr>
      <vt:lpstr>'1 GDF SUEZ presence'!Print_Area</vt:lpstr>
      <vt:lpstr>'2.1 Power plants list'!Print_Area</vt:lpstr>
      <vt:lpstr>'2.3 Other industrial assets'!Print_Area</vt:lpstr>
      <vt:lpstr>'2.4 E&amp;P metrics'!Print_Area</vt:lpstr>
      <vt:lpstr>'3.1 KPIs finance P&amp;L CAPEX'!Print_Area</vt:lpstr>
      <vt:lpstr>'4 Main consolidated entities'!Print_Area</vt:lpstr>
      <vt:lpstr>'2.1 Power plants list'!Print_Titles</vt:lpstr>
      <vt:lpstr>'1 GDF SUEZ presence'!Zone_d_impression</vt:lpstr>
      <vt:lpstr>'2.2 Nuclear assets in Belgium'!Zone_d_impression</vt:lpstr>
      <vt:lpstr>'2.3 Other industrial assets'!Zone_d_impression</vt:lpstr>
      <vt:lpstr>'2.4 E&amp;P metrics'!Zone_d_impression</vt:lpstr>
      <vt:lpstr>'3.1 KPIs finance P&amp;L CAPEX'!Zone_d_impression</vt:lpstr>
      <vt:lpstr>'3.2 KPIs finance divisional'!Zone_d_impression</vt:lpstr>
      <vt:lpstr>'3.3 KPIs finance BS'!Zone_d_impression</vt:lpstr>
      <vt:lpstr>'4 Main consolidated entities'!Zone_d_impression</vt:lpstr>
      <vt:lpstr>'5 Weather sensitivity'!Zone_d_impression</vt:lpstr>
      <vt:lpstr>CONTENTS!Zone_d_impression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2012-12-05T22:36:58Z</dcterms:modified>
</cp:coreProperties>
</file>