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PivotChartFilter="1" defaultThemeVersion="124226"/>
  <bookViews>
    <workbookView xWindow="6945" yWindow="-15" windowWidth="6960" windowHeight="3975" tabRatio="883"/>
  </bookViews>
  <sheets>
    <sheet name="CONTENTS" sheetId="30" r:id="rId1"/>
    <sheet name="1 GDF SUEZ presence" sheetId="18" r:id="rId2"/>
    <sheet name="2.1 Power plants list" sheetId="28" r:id="rId3"/>
    <sheet name="2.2 Power plants synthesis" sheetId="29" r:id="rId4"/>
    <sheet name="2.3 Nuclear assets in Belgium" sheetId="22" r:id="rId5"/>
    <sheet name="2.4 Other industrial assets" sheetId="24" r:id="rId6"/>
    <sheet name="2.5 E&amp;P metrics" sheetId="25" r:id="rId7"/>
    <sheet name="3.1 KPIs finance P&amp;L CAPEX" sheetId="19" r:id="rId8"/>
    <sheet name="3.2 KPIs finance divisional" sheetId="20" r:id="rId9"/>
    <sheet name="3.3 KPIs finance BS" sheetId="21" r:id="rId10"/>
    <sheet name="4 Main consolidated entities" sheetId="12" r:id="rId11"/>
    <sheet name="5 Weather sensitivity" sheetId="23" r:id="rId12"/>
  </sheets>
  <definedNames>
    <definedName name="_xlnm._FilterDatabase" localSheetId="1" hidden="1">'1 GDF SUEZ presence'!$N$5:$P$74</definedName>
    <definedName name="a" localSheetId="5">'2.4 Other industrial assets'!$B$2:$F$121</definedName>
    <definedName name="aaaa" localSheetId="9">'3.3 KPIs finance BS'!$B$2:$F$79</definedName>
    <definedName name="DF_GRID_1" localSheetId="5">#REF!</definedName>
    <definedName name="DF_GRID_1" localSheetId="6">#REF!</definedName>
    <definedName name="DF_GRID_1" localSheetId="9">#REF!</definedName>
    <definedName name="DF_GRID_1" localSheetId="0">#REF!</definedName>
    <definedName name="DF_GRID_1">#REF!</definedName>
    <definedName name="_xlnm.Print_Titles" localSheetId="1">'1 GDF SUEZ presence'!$1:$5</definedName>
    <definedName name="_xlnm.Print_Titles" localSheetId="2">'2.1 Power plants list'!$1:$3</definedName>
    <definedName name="_xlnm.Print_Titles" localSheetId="5">'2.4 Other industrial assets'!$2:$4</definedName>
    <definedName name="_xlnm.Print_Titles" localSheetId="6">'2.5 E&amp;P metrics'!$2:$4</definedName>
    <definedName name="_xlnm.Print_Titles" localSheetId="7">'3.1 KPIs finance P&amp;L CAPEX'!$2:$3</definedName>
    <definedName name="_xlnm.Print_Titles" localSheetId="8">'3.2 KPIs finance divisional'!$2:$3</definedName>
    <definedName name="_xlnm.Print_Titles" localSheetId="9">'3.3 KPIs finance BS'!$2:$3</definedName>
    <definedName name="_xlnm.Print_Titles" localSheetId="10">'4 Main consolidated entities'!$2:$4</definedName>
    <definedName name="KPIFBS" localSheetId="5">#REF!</definedName>
    <definedName name="KPIFBS" localSheetId="6">#REF!</definedName>
    <definedName name="KPIFBS">'3.3 KPIs finance BS'!$B$2:$I$78</definedName>
    <definedName name="OOOO" localSheetId="9">'3.3 KPIs finance BS'!$B$2:$F$78</definedName>
    <definedName name="PEP" localSheetId="5">#REF!</definedName>
    <definedName name="PEP" localSheetId="6">'2.5 E&amp;P metrics'!$B$2:$H$40</definedName>
    <definedName name="PEP">#REF!</definedName>
    <definedName name="PKPIFBS" localSheetId="5">#REF!</definedName>
    <definedName name="PKPIFBS" localSheetId="6">#REF!</definedName>
    <definedName name="PKPIFBS" localSheetId="0">#REF!</definedName>
    <definedName name="PKPIFBS">#REF!</definedName>
    <definedName name="PKPIFP" localSheetId="5">#REF!</definedName>
    <definedName name="PKPIFP" localSheetId="6">#REF!</definedName>
    <definedName name="PKPIFP" localSheetId="7">'3.1 KPIs finance P&amp;L CAPEX'!$B$2:$I$77</definedName>
    <definedName name="PKPIFP" localSheetId="0">#REF!</definedName>
    <definedName name="PKPIFP">#REF!</definedName>
    <definedName name="PKPIO" localSheetId="5">#REF!</definedName>
    <definedName name="PKPIO" localSheetId="6">#REF!</definedName>
    <definedName name="PKPIO" localSheetId="0">#REF!</definedName>
    <definedName name="PKPIO">#REF!</definedName>
    <definedName name="PMCE" localSheetId="5">#REF!</definedName>
    <definedName name="PMCE" localSheetId="6">#REF!</definedName>
    <definedName name="PMCE">'4 Main consolidated entities'!$B$2:$F$126</definedName>
    <definedName name="POIA" localSheetId="5">'2.4 Other industrial assets'!$B$2:$F$121</definedName>
    <definedName name="POIA">#REF!</definedName>
    <definedName name="PPLT" localSheetId="5">#REF!</definedName>
    <definedName name="PPLT" localSheetId="6">#REF!</definedName>
    <definedName name="PPLT">#REF!</definedName>
    <definedName name="ppp" localSheetId="9">'3.3 KPIs finance BS'!$A$2:$I$79</definedName>
    <definedName name="PPPL" localSheetId="5">#REF!</definedName>
    <definedName name="PPPL" localSheetId="6">#REF!</definedName>
    <definedName name="PPPL">#REF!</definedName>
    <definedName name="PPRES" localSheetId="1">'1 GDF SUEZ presence'!$B$2:$S$77</definedName>
    <definedName name="PPRES">#REF!</definedName>
    <definedName name="Print_Area" localSheetId="1">'1 GDF SUEZ presence'!$B$2:$S$77</definedName>
    <definedName name="Print_Area" localSheetId="6">'2.5 E&amp;P metrics'!$B$2:$H$40</definedName>
    <definedName name="Print_Area" localSheetId="7">'3.1 KPIs finance P&amp;L CAPEX'!$B$2:$I$77</definedName>
    <definedName name="Print_Area" localSheetId="10">'4 Main consolidated entities'!$B$2:$F$126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'1 GDF SUEZ presence'!$A$1:$S$75</definedName>
    <definedName name="_xlnm.Print_Area" localSheetId="2">'2.1 Power plants list'!$A$1:$M$614</definedName>
    <definedName name="_xlnm.Print_Area" localSheetId="3">'2.2 Power plants synthesis'!$A$1:$M$34</definedName>
    <definedName name="_xlnm.Print_Area" localSheetId="4">'2.3 Nuclear assets in Belgium'!$B$2:$J$14</definedName>
    <definedName name="_xlnm.Print_Area" localSheetId="5">'2.4 Other industrial assets'!$B$2:$F$126</definedName>
    <definedName name="_xlnm.Print_Area" localSheetId="6">'2.5 E&amp;P metrics'!$B$2:$H$40</definedName>
    <definedName name="_xlnm.Print_Area" localSheetId="7">'3.1 KPIs finance P&amp;L CAPEX'!$B$2:$I$84</definedName>
    <definedName name="_xlnm.Print_Area" localSheetId="8">'3.2 KPIs finance divisional'!$A$2:$M$47</definedName>
    <definedName name="_xlnm.Print_Area" localSheetId="9">'3.3 KPIs finance BS'!$B$2:$I$78</definedName>
    <definedName name="_xlnm.Print_Area" localSheetId="10">'4 Main consolidated entities'!$B$2:$F$126</definedName>
    <definedName name="_xlnm.Print_Area" localSheetId="11">'5 Weather sensitivity'!$B$2:$J$22</definedName>
    <definedName name="_xlnm.Print_Area" localSheetId="0">CONTENTS!$B$2:$C$52</definedName>
  </definedNames>
  <calcPr calcId="145621"/>
  <pivotCaches>
    <pivotCache cacheId="0" r:id="rId13"/>
  </pivotCaches>
</workbook>
</file>

<file path=xl/calcChain.xml><?xml version="1.0" encoding="utf-8"?>
<calcChain xmlns="http://schemas.openxmlformats.org/spreadsheetml/2006/main">
  <c r="I51" i="21" l="1"/>
  <c r="G51" i="21"/>
  <c r="D41" i="20"/>
  <c r="M8" i="20"/>
  <c r="L8" i="20"/>
  <c r="G13" i="19"/>
  <c r="I69" i="21"/>
  <c r="G38" i="21"/>
  <c r="D40" i="20"/>
  <c r="J25" i="20"/>
  <c r="J21" i="20"/>
  <c r="E9" i="20"/>
  <c r="D9" i="20"/>
  <c r="G11" i="19"/>
  <c r="I20" i="23"/>
  <c r="H20" i="23"/>
  <c r="I18" i="23"/>
  <c r="H18" i="23"/>
  <c r="J15" i="23"/>
  <c r="D20" i="23"/>
  <c r="D18" i="23"/>
  <c r="C18" i="23"/>
  <c r="E15" i="23"/>
  <c r="E37" i="25"/>
  <c r="D37" i="25"/>
  <c r="F36" i="25"/>
  <c r="F35" i="25"/>
  <c r="F34" i="25"/>
  <c r="F33" i="25"/>
  <c r="F32" i="25"/>
  <c r="E24" i="25"/>
  <c r="D24" i="25"/>
  <c r="F23" i="25"/>
  <c r="F22" i="25"/>
  <c r="F21" i="25"/>
  <c r="F20" i="25"/>
  <c r="F19" i="25"/>
  <c r="E13" i="25"/>
  <c r="D13" i="25"/>
  <c r="D17" i="23"/>
  <c r="C20" i="23"/>
  <c r="J14" i="23"/>
  <c r="J13" i="23"/>
  <c r="J12" i="23"/>
  <c r="I17" i="23"/>
  <c r="H17" i="23"/>
  <c r="E13" i="23"/>
  <c r="E14" i="23"/>
  <c r="E12" i="23"/>
  <c r="C17" i="23"/>
  <c r="I12" i="29"/>
  <c r="E18" i="23" l="1"/>
  <c r="F37" i="25"/>
  <c r="F38" i="25" s="1"/>
  <c r="J20" i="23"/>
  <c r="E20" i="23"/>
  <c r="D38" i="25"/>
  <c r="F24" i="25"/>
  <c r="J18" i="23"/>
  <c r="J17" i="23"/>
  <c r="E17" i="23"/>
  <c r="J7" i="22"/>
  <c r="G58" i="19"/>
  <c r="G57" i="19"/>
  <c r="G56" i="19"/>
  <c r="D30" i="20"/>
  <c r="I78" i="21"/>
  <c r="H78" i="21"/>
  <c r="G76" i="21"/>
  <c r="G75" i="21"/>
  <c r="H24" i="21"/>
  <c r="G22" i="21"/>
  <c r="G21" i="21"/>
  <c r="G20" i="21"/>
  <c r="I18" i="21"/>
  <c r="H18" i="21"/>
  <c r="G18" i="21"/>
  <c r="G14" i="21"/>
  <c r="I12" i="21"/>
  <c r="H12" i="21"/>
  <c r="G11" i="21"/>
  <c r="G10" i="21"/>
  <c r="G9" i="21"/>
  <c r="G8" i="21"/>
  <c r="D47" i="20"/>
  <c r="D45" i="20"/>
  <c r="D44" i="20"/>
  <c r="D43" i="20"/>
  <c r="D42" i="20"/>
  <c r="D38" i="20"/>
  <c r="D34" i="20"/>
  <c r="D33" i="20"/>
  <c r="D32" i="20"/>
  <c r="G31" i="20"/>
  <c r="E31" i="20"/>
  <c r="J24" i="20"/>
  <c r="J23" i="20"/>
  <c r="J22" i="20"/>
  <c r="J20" i="20"/>
  <c r="J19" i="20"/>
  <c r="J18" i="20"/>
  <c r="I17" i="20"/>
  <c r="H17" i="20"/>
  <c r="F17" i="20"/>
  <c r="E17" i="20"/>
  <c r="D17" i="20"/>
  <c r="G9" i="19" s="1"/>
  <c r="J16" i="20"/>
  <c r="J15" i="20"/>
  <c r="J14" i="20"/>
  <c r="J13" i="20"/>
  <c r="J12" i="20"/>
  <c r="J11" i="20"/>
  <c r="H9" i="20"/>
  <c r="G9" i="20"/>
  <c r="F9" i="20"/>
  <c r="G35" i="19"/>
  <c r="H8" i="20"/>
  <c r="G20" i="19" s="1"/>
  <c r="G78" i="19"/>
  <c r="G36" i="19"/>
  <c r="G21" i="19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E38" i="25" l="1"/>
  <c r="D31" i="20"/>
  <c r="D8" i="20"/>
  <c r="J17" i="20"/>
  <c r="J9" i="20"/>
  <c r="J8" i="20" s="1"/>
  <c r="F25" i="25"/>
  <c r="D25" i="25"/>
  <c r="E25" i="25"/>
  <c r="G60" i="19"/>
  <c r="G78" i="21"/>
  <c r="I26" i="21"/>
  <c r="G12" i="21"/>
  <c r="G24" i="21"/>
  <c r="H15" i="21"/>
  <c r="G23" i="19" l="1"/>
  <c r="G31" i="19" s="1"/>
  <c r="H26" i="21"/>
  <c r="G26" i="21" s="1"/>
</calcChain>
</file>

<file path=xl/sharedStrings.xml><?xml version="1.0" encoding="utf-8"?>
<sst xmlns="http://schemas.openxmlformats.org/spreadsheetml/2006/main" count="6134" uniqueCount="1181">
  <si>
    <t>Business Line</t>
  </si>
  <si>
    <t>Area</t>
  </si>
  <si>
    <t>Country</t>
  </si>
  <si>
    <t>Plant name</t>
  </si>
  <si>
    <t xml:space="preserve">Main fuel </t>
  </si>
  <si>
    <t>Consolidation method</t>
  </si>
  <si>
    <t>Energy Europe</t>
  </si>
  <si>
    <t>Central Western Europe</t>
  </si>
  <si>
    <t>France</t>
  </si>
  <si>
    <t>MERCHANT</t>
  </si>
  <si>
    <t>Global</t>
  </si>
  <si>
    <t>NON MERCHANT</t>
  </si>
  <si>
    <t>Wind</t>
  </si>
  <si>
    <t>Proportional</t>
  </si>
  <si>
    <t>Equity</t>
  </si>
  <si>
    <t>Natural gas</t>
  </si>
  <si>
    <t>NDR CONTRACT CHOOZ</t>
  </si>
  <si>
    <t>Nuclear</t>
  </si>
  <si>
    <t>NDR CONTRACT TRICASTIN</t>
  </si>
  <si>
    <t>Belgium</t>
  </si>
  <si>
    <t>DOEL</t>
  </si>
  <si>
    <t>TIHANGE</t>
  </si>
  <si>
    <t>NDR CONTRACT BLUESKY</t>
  </si>
  <si>
    <t>NDR CONTRACT EDF</t>
  </si>
  <si>
    <t>NDR CONTRACT EON</t>
  </si>
  <si>
    <t>NDR CONTRACT SPE</t>
  </si>
  <si>
    <t>NL PDR CONTRACT EON</t>
  </si>
  <si>
    <t>AMERCOEUR</t>
  </si>
  <si>
    <t>AWIRS</t>
  </si>
  <si>
    <t>DROGENBOS</t>
  </si>
  <si>
    <t>HERDERSBRUG</t>
  </si>
  <si>
    <t>RUIEN</t>
  </si>
  <si>
    <t>SAINT-GHISLAIN</t>
  </si>
  <si>
    <t>WILMARSDONK</t>
  </si>
  <si>
    <t>ZANDVLIET</t>
  </si>
  <si>
    <t>LILLO ENERGY</t>
  </si>
  <si>
    <t>COO</t>
  </si>
  <si>
    <t>PLATE TAILLE</t>
  </si>
  <si>
    <t>Biomass and biogas</t>
  </si>
  <si>
    <t>RODENHUIZE</t>
  </si>
  <si>
    <t>Other renewable</t>
  </si>
  <si>
    <t>ZELZATE 2</t>
  </si>
  <si>
    <t>Other non renewable</t>
  </si>
  <si>
    <t>Germany</t>
  </si>
  <si>
    <t>FARGE</t>
  </si>
  <si>
    <t>Coal</t>
  </si>
  <si>
    <t>WILHELMSHAVEN</t>
  </si>
  <si>
    <t>WUPPERTAL</t>
  </si>
  <si>
    <t>ZOLLING</t>
  </si>
  <si>
    <t>NDR CONTRACT</t>
  </si>
  <si>
    <t>GERA</t>
  </si>
  <si>
    <t>SAARBRÜCKEN</t>
  </si>
  <si>
    <t>PFREIMD</t>
  </si>
  <si>
    <t>HELMSTADT/BAYERN</t>
  </si>
  <si>
    <t>Luxembourg</t>
  </si>
  <si>
    <t>ESCH-SUR-ALZETTE</t>
  </si>
  <si>
    <t>Netherlands</t>
  </si>
  <si>
    <t>APNED</t>
  </si>
  <si>
    <t>BERGUM</t>
  </si>
  <si>
    <t>EEMS</t>
  </si>
  <si>
    <t>FLEVO</t>
  </si>
  <si>
    <t>HARCULO</t>
  </si>
  <si>
    <t>GELDERLAND</t>
  </si>
  <si>
    <t>ROTTERDAM</t>
  </si>
  <si>
    <t>Other Europe</t>
  </si>
  <si>
    <t>Spain</t>
  </si>
  <si>
    <t>CARTAGENA</t>
  </si>
  <si>
    <t>CASTELNOU</t>
  </si>
  <si>
    <t>Greece</t>
  </si>
  <si>
    <t>VIOTIA 2</t>
  </si>
  <si>
    <t>VIOTIA</t>
  </si>
  <si>
    <t>Hungary</t>
  </si>
  <si>
    <t>DUNAMENTI</t>
  </si>
  <si>
    <t>Italy</t>
  </si>
  <si>
    <t>LEINI</t>
  </si>
  <si>
    <t>NAPOLI LEVANTE</t>
  </si>
  <si>
    <t>ROSIGNANO 2</t>
  </si>
  <si>
    <t>ROSIGNANO</t>
  </si>
  <si>
    <t>TORREVALDALIGA</t>
  </si>
  <si>
    <t>VADO LIGURE</t>
  </si>
  <si>
    <t>VOGHERA</t>
  </si>
  <si>
    <t>VPP CONTRACT</t>
  </si>
  <si>
    <t>TIRRENO</t>
  </si>
  <si>
    <t>SESSA AURUNCA</t>
  </si>
  <si>
    <t>Poland</t>
  </si>
  <si>
    <t>POLANIEC</t>
  </si>
  <si>
    <t>Portugal</t>
  </si>
  <si>
    <t>Romania</t>
  </si>
  <si>
    <t>GEMENELE</t>
  </si>
  <si>
    <t>Energy International</t>
  </si>
  <si>
    <t>Latin America</t>
  </si>
  <si>
    <t>Brazil</t>
  </si>
  <si>
    <t>ESTREITO HYDRO</t>
  </si>
  <si>
    <t>JIRAU</t>
  </si>
  <si>
    <t>UHE ITÁ</t>
  </si>
  <si>
    <t>UHE MACHADINHO</t>
  </si>
  <si>
    <t>UHE SALTO SANTIAGO</t>
  </si>
  <si>
    <t>UHE SALTO OSÓRIO</t>
  </si>
  <si>
    <t>UHE CANA BRAVA</t>
  </si>
  <si>
    <t>SAO SALVADOR HYDRO PLANT</t>
  </si>
  <si>
    <t>UHE PASSO FUNDO</t>
  </si>
  <si>
    <t>UHE PONTE DE PEDRA</t>
  </si>
  <si>
    <t>ANDRADE</t>
  </si>
  <si>
    <t>LAGES COGENERATION FACILITY</t>
  </si>
  <si>
    <t>UTE CHARQUEADAS</t>
  </si>
  <si>
    <t>UTE JORGE LACERDA</t>
  </si>
  <si>
    <t>UTE WILLIAM ARJONA</t>
  </si>
  <si>
    <t>UTE ALEGRETE 1-2</t>
  </si>
  <si>
    <t>Chile</t>
  </si>
  <si>
    <t>MEJILLONES CTA</t>
  </si>
  <si>
    <t>MEJILLONES CTH</t>
  </si>
  <si>
    <t>MEJILLONES I-III</t>
  </si>
  <si>
    <t>TOCOPILLA</t>
  </si>
  <si>
    <t>CHAPIQUIÑA</t>
  </si>
  <si>
    <t>LAJA</t>
  </si>
  <si>
    <t>MONTE REDONDO</t>
  </si>
  <si>
    <t>Costa Rica</t>
  </si>
  <si>
    <t>GUANACASTE</t>
  </si>
  <si>
    <t>Panama</t>
  </si>
  <si>
    <t>BAHIA LAS MINAS</t>
  </si>
  <si>
    <t>CATIVA</t>
  </si>
  <si>
    <t>DOS MARES</t>
  </si>
  <si>
    <t>Peru</t>
  </si>
  <si>
    <t>CHILCA</t>
  </si>
  <si>
    <t>ILO 21</t>
  </si>
  <si>
    <t>QUITARACSA</t>
  </si>
  <si>
    <t>YUNCAN</t>
  </si>
  <si>
    <t>North America</t>
  </si>
  <si>
    <t>Canada</t>
  </si>
  <si>
    <t>WEST WINDSOR COGENERATION FACILITY</t>
  </si>
  <si>
    <t>BROCKVILLE</t>
  </si>
  <si>
    <t>Mexico</t>
  </si>
  <si>
    <t>MONTERREY COGENERATION</t>
  </si>
  <si>
    <t>PANUCO (DUPONT)</t>
  </si>
  <si>
    <t>TAMPICO (PRIMEX)</t>
  </si>
  <si>
    <t>Puerto Rico</t>
  </si>
  <si>
    <t>ECOELECTRICA (PR)</t>
  </si>
  <si>
    <t>USA</t>
  </si>
  <si>
    <t>MIDLOTHIAN (TX)</t>
  </si>
  <si>
    <t>HAYS (TX)</t>
  </si>
  <si>
    <t>WISE COUNTY POWER</t>
  </si>
  <si>
    <t>ARMSTRONG (PA)</t>
  </si>
  <si>
    <t>TROY (OH)</t>
  </si>
  <si>
    <t>ASTORIA 2</t>
  </si>
  <si>
    <t>ASTORIA</t>
  </si>
  <si>
    <t>ANP BELLINGHAM (MA)</t>
  </si>
  <si>
    <t>BLACKSTONE (MA)</t>
  </si>
  <si>
    <t>OYSTER CREEK (TX)</t>
  </si>
  <si>
    <t>HOPEWELL COGENERATION FACILITY</t>
  </si>
  <si>
    <t>ENNIS POWER STATION</t>
  </si>
  <si>
    <t>PLEASANTS (WV)</t>
  </si>
  <si>
    <t>BELLINGHAM COGENERATION FACILITY</t>
  </si>
  <si>
    <t>CALUMET (IL)</t>
  </si>
  <si>
    <t>SAYREVILLE COGENERATION FACILITY</t>
  </si>
  <si>
    <t>MILFORD (MA)</t>
  </si>
  <si>
    <t>BUCKSPORT (ME)</t>
  </si>
  <si>
    <t>COLETO CREEK (TX)</t>
  </si>
  <si>
    <t>MT TOM</t>
  </si>
  <si>
    <t>RED HILLS 2</t>
  </si>
  <si>
    <t>COLORADO (COORS)</t>
  </si>
  <si>
    <t>NORTHEASTERN POWER COMPANY</t>
  </si>
  <si>
    <t>SYRACUSE</t>
  </si>
  <si>
    <t>NORTHFIELD MOUNTAIN</t>
  </si>
  <si>
    <t>CABOT</t>
  </si>
  <si>
    <t>ROCKY RIVER</t>
  </si>
  <si>
    <t>SHEPAUG</t>
  </si>
  <si>
    <t>STEVENSON</t>
  </si>
  <si>
    <t>TUNNEL</t>
  </si>
  <si>
    <t>LEVANTO 2</t>
  </si>
  <si>
    <t>LEVANTO SEL</t>
  </si>
  <si>
    <t>IP MAESTRALE (MEG)</t>
  </si>
  <si>
    <t>SCHKORTLEBEN</t>
  </si>
  <si>
    <t>ELECTROMET. DEL EBRO</t>
  </si>
  <si>
    <t>IBERICA DE ENERGIAS</t>
  </si>
  <si>
    <t>CANJUNEDA/CAMI</t>
  </si>
  <si>
    <t>United Kingdom</t>
  </si>
  <si>
    <t>DEESIDE</t>
  </si>
  <si>
    <t>SALTEND</t>
  </si>
  <si>
    <t>TEESSIDE</t>
  </si>
  <si>
    <t>EGGBOROUGH</t>
  </si>
  <si>
    <t>RUGELEY B</t>
  </si>
  <si>
    <t>FIRST HYDRO</t>
  </si>
  <si>
    <t>CRIMP</t>
  </si>
  <si>
    <t>INDIAN QUEENS</t>
  </si>
  <si>
    <t>IP MAESTRALE HOLDINGS</t>
  </si>
  <si>
    <t>PEG AKA BRULLI</t>
  </si>
  <si>
    <t>ISAB</t>
  </si>
  <si>
    <t>TURBOGAS</t>
  </si>
  <si>
    <t>ELECGAS</t>
  </si>
  <si>
    <t>PEGO</t>
  </si>
  <si>
    <t>Utd.Arab Emir.</t>
  </si>
  <si>
    <t>FUJAIRAH F2</t>
  </si>
  <si>
    <t>SHUWEIHAT 2</t>
  </si>
  <si>
    <t>SHUWEIHAT S1</t>
  </si>
  <si>
    <t>TAWEELAH</t>
  </si>
  <si>
    <t>UMM AL NAR</t>
  </si>
  <si>
    <t>Bahrain</t>
  </si>
  <si>
    <t>AL DUR</t>
  </si>
  <si>
    <t>AL EZZEL</t>
  </si>
  <si>
    <t>AL HIDD</t>
  </si>
  <si>
    <t>Oman</t>
  </si>
  <si>
    <t>AL-RUSAIL</t>
  </si>
  <si>
    <t>BARKA II</t>
  </si>
  <si>
    <t>BARKA III</t>
  </si>
  <si>
    <t>AL KAMIL</t>
  </si>
  <si>
    <t>SOHAR</t>
  </si>
  <si>
    <t>Qatar</t>
  </si>
  <si>
    <t>RAS LAFFAN B</t>
  </si>
  <si>
    <t>RAS LAFFAN C</t>
  </si>
  <si>
    <t>Saudi Arabia</t>
  </si>
  <si>
    <t>JU'AYMAH</t>
  </si>
  <si>
    <t>MARAFIQ</t>
  </si>
  <si>
    <t>RAS TANURA</t>
  </si>
  <si>
    <t>RIYADH PP11</t>
  </si>
  <si>
    <t>SHEDGUM</t>
  </si>
  <si>
    <t>UTHMANIYAH</t>
  </si>
  <si>
    <t>Turkey</t>
  </si>
  <si>
    <t>ANKARA BOO</t>
  </si>
  <si>
    <t>MARMARA</t>
  </si>
  <si>
    <t>Asia</t>
  </si>
  <si>
    <t>China</t>
  </si>
  <si>
    <t>Indonesia</t>
  </si>
  <si>
    <t>PAITON</t>
  </si>
  <si>
    <t>Laos</t>
  </si>
  <si>
    <t>HOUAY HO</t>
  </si>
  <si>
    <t>Pakistan</t>
  </si>
  <si>
    <t>KAPCO</t>
  </si>
  <si>
    <t>UCH 2</t>
  </si>
  <si>
    <t>Singapore</t>
  </si>
  <si>
    <t>SENOKO</t>
  </si>
  <si>
    <t>Thailand</t>
  </si>
  <si>
    <t>GLOW IPP</t>
  </si>
  <si>
    <t>GLOW SPP1</t>
  </si>
  <si>
    <t>GLOW SPP2</t>
  </si>
  <si>
    <t>GLOW PHASE II</t>
  </si>
  <si>
    <t>GLOW PHASE IV</t>
  </si>
  <si>
    <t>GLOW PHASE V</t>
  </si>
  <si>
    <t>TNP2</t>
  </si>
  <si>
    <t>TNP (PLUAK DAENG)</t>
  </si>
  <si>
    <t>GLOW CFB3</t>
  </si>
  <si>
    <t>GHECO ONE</t>
  </si>
  <si>
    <t>GLOW SPP3</t>
  </si>
  <si>
    <t>Australia</t>
  </si>
  <si>
    <t>HAZELWOOD</t>
  </si>
  <si>
    <t>LOY YANG B</t>
  </si>
  <si>
    <t>KWINANA</t>
  </si>
  <si>
    <t>PELICAN POINT</t>
  </si>
  <si>
    <t>SYNERGEN</t>
  </si>
  <si>
    <t>CANUNDA</t>
  </si>
  <si>
    <t>Energy Services</t>
  </si>
  <si>
    <t>COFELY SUD OUEST</t>
  </si>
  <si>
    <t>#</t>
  </si>
  <si>
    <t>CPCU SNC COGEN VITRY</t>
  </si>
  <si>
    <t>CPCU ST OUEN</t>
  </si>
  <si>
    <t>STÉ GARDANNAISE COGÉNÉRATION</t>
  </si>
  <si>
    <t>COGÉNÉRATION INDUSTRIELLE SITE CONDAT</t>
  </si>
  <si>
    <t>COFELY SUD-EST</t>
  </si>
  <si>
    <t>COFELY NORD-EST</t>
  </si>
  <si>
    <t>NE VARIETUR</t>
  </si>
  <si>
    <t>ENERSOL</t>
  </si>
  <si>
    <t>COFELY CENTRE OUEST</t>
  </si>
  <si>
    <t>COFELY DEUTSCHLAND GMBH</t>
  </si>
  <si>
    <t>CENTRALE DI ACERRA</t>
  </si>
  <si>
    <t>COFELY ITALIA - ENR SOLAIRE</t>
  </si>
  <si>
    <t>COFELY SPAIN</t>
  </si>
  <si>
    <t>SOLVAY</t>
  </si>
  <si>
    <t>Frenc.Polynesia</t>
  </si>
  <si>
    <t>EDT - ENR HYDRO</t>
  </si>
  <si>
    <t>CENTRALE E. MARTIN</t>
  </si>
  <si>
    <t>CENTRALE VAIRAATOA</t>
  </si>
  <si>
    <t>TAHITI INT OM</t>
  </si>
  <si>
    <t>EDT - ENR SOLAIRE</t>
  </si>
  <si>
    <t>New Caledonia</t>
  </si>
  <si>
    <t>EEC - ENR SOLAIRE</t>
  </si>
  <si>
    <t>EEC - ENR EOLIEN</t>
  </si>
  <si>
    <t>Vanuatu</t>
  </si>
  <si>
    <t>UNELCO VANUATU - ENR SOLAIRE</t>
  </si>
  <si>
    <t>UNELCO VANUATU - ENR EOLIEN</t>
  </si>
  <si>
    <t>Wallis,Futuna</t>
  </si>
  <si>
    <t>EEWF - ENR SOLAIRE</t>
  </si>
  <si>
    <t>EEWF - ENR HYDRO</t>
  </si>
  <si>
    <t>Notes :</t>
  </si>
  <si>
    <t>COMPAGNIE NATIONALE DU RHONE (CNR)</t>
  </si>
  <si>
    <t>GDF SUEZ Thermique France</t>
  </si>
  <si>
    <t>Groupe SAVELYS</t>
  </si>
  <si>
    <t>ELECTRABEL</t>
  </si>
  <si>
    <t>ELECTRABEL CUSTOMER SOLUTIONS</t>
  </si>
  <si>
    <t>SYNATOM</t>
  </si>
  <si>
    <t xml:space="preserve">DUNAMENTI </t>
  </si>
  <si>
    <t>GDF SUEZ ENERGIA POLSKA SA</t>
  </si>
  <si>
    <t xml:space="preserve">ROSIGNANO ENERGIA SPA  </t>
  </si>
  <si>
    <t>GDF SUEZ PRODUZIONE</t>
  </si>
  <si>
    <t>SC GDF SUEZ Energy România SA</t>
  </si>
  <si>
    <t>GSEM</t>
  </si>
  <si>
    <t>GDF SUEZ ENERGIA ITALIA SPA</t>
  </si>
  <si>
    <t>GDF SUEZ ENERGIE</t>
  </si>
  <si>
    <t>Groupe GDF SUEZ GAS NA LLC</t>
  </si>
  <si>
    <t>Groupe GDF SUEZ ENERGY MARKETING NORTH AMERICA</t>
  </si>
  <si>
    <t>Groupe GDF SUEZ ENERGY RESOURCES NORTH AMERICA</t>
  </si>
  <si>
    <t xml:space="preserve">Groupe E-CL SA  </t>
  </si>
  <si>
    <t>ENERSUR</t>
  </si>
  <si>
    <t>GLOW ENERGY PUBLIC CO. LTD.</t>
  </si>
  <si>
    <t>Gheco- One Company Ltd</t>
  </si>
  <si>
    <t>GDF SUEZ ENERGY UK RETAIL</t>
  </si>
  <si>
    <t>FHH (Guernsey) Ldt</t>
  </si>
  <si>
    <t>BAYMINA ENERJI A.S.</t>
  </si>
  <si>
    <t>HAZELWOOD POWER PARTNERSHIP</t>
  </si>
  <si>
    <t>Loy Yang B Consolidated</t>
  </si>
  <si>
    <t>International Power CONSOLIDATED HOLDINGS LIMITED</t>
  </si>
  <si>
    <t>GDF SUEZ E&amp;P International</t>
  </si>
  <si>
    <t>GDF SUEZ E&amp;P UK LTD</t>
  </si>
  <si>
    <t xml:space="preserve">GDF SUEZ E&amp;P NORGE AS </t>
  </si>
  <si>
    <t>GDF PRODUCTION NEDERLAND B.V.</t>
  </si>
  <si>
    <t xml:space="preserve">GDF SUEZ E&amp;P DEUTSCHLAND GBMH </t>
  </si>
  <si>
    <t>GDF SUEZ SA - B3G *</t>
  </si>
  <si>
    <t>GDF SUEZ GLOBAL LNG SUPPLY SA</t>
  </si>
  <si>
    <t>STORENGY</t>
  </si>
  <si>
    <t>ELENGY</t>
  </si>
  <si>
    <t>GRDF</t>
  </si>
  <si>
    <t>GRTGAZ</t>
  </si>
  <si>
    <t>AXIMA Seitha</t>
  </si>
  <si>
    <t>COFELY AG</t>
  </si>
  <si>
    <t>CPCU</t>
  </si>
  <si>
    <t>FABRICOM SA</t>
  </si>
  <si>
    <t>GROUPE ENDEL</t>
  </si>
  <si>
    <t>GROUPE INEO</t>
  </si>
  <si>
    <t>SUEZ ENVIRONNEMENT Company</t>
  </si>
  <si>
    <t>Groupe LYONNAISE DES EAUX France</t>
  </si>
  <si>
    <t>Groupe DEGREMONT</t>
  </si>
  <si>
    <t>Groupe AGBAR</t>
  </si>
  <si>
    <t>Groupe SITA HOLDINGS UK LTD</t>
  </si>
  <si>
    <t>Groupe SITA DEUTSCHLAND GmbH</t>
  </si>
  <si>
    <t>Groupe SITA NEDERLAND BV</t>
  </si>
  <si>
    <t>Groupe SITA France</t>
  </si>
  <si>
    <t xml:space="preserve">LYDEC </t>
  </si>
  <si>
    <t>Groupe UNITED WATER</t>
  </si>
  <si>
    <t>GDF SUEZ SA *</t>
  </si>
  <si>
    <t>GDF SUEZ BELGIUM</t>
  </si>
  <si>
    <t>GIE - GDF SUEZ ALLIANCE</t>
  </si>
  <si>
    <t>GDF SUEZ FINANCE SA</t>
  </si>
  <si>
    <t xml:space="preserve">GDF SUEZ CC </t>
  </si>
  <si>
    <t>GENFINA</t>
  </si>
  <si>
    <t>Exploration and Production Licenses</t>
  </si>
  <si>
    <t xml:space="preserve">o/w pure Exploration Licenses </t>
  </si>
  <si>
    <t>Norway</t>
  </si>
  <si>
    <t>TOTAL</t>
  </si>
  <si>
    <t>Mboe</t>
  </si>
  <si>
    <t>Liquid hydrocarbons</t>
  </si>
  <si>
    <t>Total</t>
  </si>
  <si>
    <t>Other*</t>
  </si>
  <si>
    <t>Cameroon</t>
  </si>
  <si>
    <t>LNG</t>
  </si>
  <si>
    <t>Greenland</t>
  </si>
  <si>
    <t>Azerbaijan</t>
  </si>
  <si>
    <t>Ivory Coast</t>
  </si>
  <si>
    <t>Egypt</t>
  </si>
  <si>
    <t>Algeria</t>
  </si>
  <si>
    <t>E&amp;P</t>
  </si>
  <si>
    <t>Ownership</t>
  </si>
  <si>
    <t>Description</t>
  </si>
  <si>
    <t>Dahej regas terminal</t>
  </si>
  <si>
    <t>India</t>
  </si>
  <si>
    <t>No regasification capacity</t>
  </si>
  <si>
    <t>Kochi regas terminal</t>
  </si>
  <si>
    <t>Snohvit liquefaction plant</t>
  </si>
  <si>
    <t>Equity liquefaction (0.5 mtpa)</t>
  </si>
  <si>
    <t>Egypt LNG liquefaction plant</t>
  </si>
  <si>
    <t>No equity liquefaction but SPA 3.7mtpa</t>
  </si>
  <si>
    <t>Matthew LNG carrier</t>
  </si>
  <si>
    <t>NA</t>
  </si>
  <si>
    <t>Provalys LNG carrier</t>
  </si>
  <si>
    <t>Gaselys LNG carrier</t>
  </si>
  <si>
    <t xml:space="preserve">GDF SUEZ Global Energy </t>
  </si>
  <si>
    <t>GTT</t>
  </si>
  <si>
    <t>LNG containment system technologies</t>
  </si>
  <si>
    <t>GAZOCEAN</t>
  </si>
  <si>
    <t>LNG carriers operations</t>
  </si>
  <si>
    <t>Activity / Asset</t>
  </si>
  <si>
    <t>Asset</t>
  </si>
  <si>
    <t>Gas distribution</t>
  </si>
  <si>
    <t>GrDF</t>
  </si>
  <si>
    <t>Full</t>
  </si>
  <si>
    <t>Gas transmission</t>
  </si>
  <si>
    <t>GRTgaz</t>
  </si>
  <si>
    <t>MEGAL</t>
  </si>
  <si>
    <t>BOG</t>
  </si>
  <si>
    <t>Austria</t>
  </si>
  <si>
    <t>Fos Cavaou</t>
  </si>
  <si>
    <t>Fos Tonkin</t>
  </si>
  <si>
    <t>Montoir</t>
  </si>
  <si>
    <t>Gas storage</t>
  </si>
  <si>
    <t>Beynes</t>
  </si>
  <si>
    <t>Céré-la-Ronde</t>
  </si>
  <si>
    <t>Cerville</t>
  </si>
  <si>
    <t>Chémery</t>
  </si>
  <si>
    <t>Etrez</t>
  </si>
  <si>
    <t>Germigny-sous-Colombs</t>
  </si>
  <si>
    <t>Gournay-sur-Aronde</t>
  </si>
  <si>
    <t>Manosque</t>
  </si>
  <si>
    <t>Saint-Clair-sur-Epte</t>
  </si>
  <si>
    <t>Saint-Illiers-la-Ville</t>
  </si>
  <si>
    <t>Soings-en-Sologne</t>
  </si>
  <si>
    <t>Tersanne</t>
  </si>
  <si>
    <t>Lesum</t>
  </si>
  <si>
    <t>Uelsen</t>
  </si>
  <si>
    <t>Breitbrunn</t>
  </si>
  <si>
    <t>Schmidhausen</t>
  </si>
  <si>
    <t>Fronhofen</t>
  </si>
  <si>
    <t>Harsefeld</t>
  </si>
  <si>
    <t>Peckensen</t>
  </si>
  <si>
    <t>Reitbrook</t>
  </si>
  <si>
    <t>LNG terminals</t>
  </si>
  <si>
    <t>Infrastructures business line</t>
  </si>
  <si>
    <t>Global Gas &amp; LNG business line</t>
  </si>
  <si>
    <t>Litoral Gas</t>
  </si>
  <si>
    <t>Argentina</t>
  </si>
  <si>
    <t>Gasoducto Nor Andino</t>
  </si>
  <si>
    <t>Argentina &amp; Chile</t>
  </si>
  <si>
    <t>1,060 km gas transportation network</t>
  </si>
  <si>
    <t>Distrinor</t>
  </si>
  <si>
    <t>57 km gas distribution network</t>
  </si>
  <si>
    <t>E-CL</t>
  </si>
  <si>
    <t>Mejillones LNG</t>
  </si>
  <si>
    <t>Transportadora de Gas del Perú</t>
  </si>
  <si>
    <t>Not Consolidated</t>
  </si>
  <si>
    <t>EnerSur</t>
  </si>
  <si>
    <t>511 km power transmission network</t>
  </si>
  <si>
    <t>Intragaz</t>
  </si>
  <si>
    <t>Shreveport Red Rivers Utilities</t>
  </si>
  <si>
    <t>Louisiana, USA</t>
  </si>
  <si>
    <t>Steam or compressed air generating asset</t>
  </si>
  <si>
    <t>Everett LNG Terminal</t>
  </si>
  <si>
    <t>Massachusetts, USA</t>
  </si>
  <si>
    <t>Neptune LNG Terminal</t>
  </si>
  <si>
    <t>Gasoducto del Bajio</t>
  </si>
  <si>
    <t>204 km gas transportation network</t>
  </si>
  <si>
    <t>T-DGJ - Guadalajara</t>
  </si>
  <si>
    <t>Energia Mayakan</t>
  </si>
  <si>
    <t>Consorcio Maxigas</t>
  </si>
  <si>
    <t>Natgasmex - Puebla</t>
  </si>
  <si>
    <t>T-Digaqro &amp; T-Com Gas - Querétaro</t>
  </si>
  <si>
    <t>Tamauligas</t>
  </si>
  <si>
    <t>727 km gas distribution network</t>
  </si>
  <si>
    <t>T-GNP - Tampico</t>
  </si>
  <si>
    <t>General Motors - Delta Lansing</t>
  </si>
  <si>
    <t>Michigan, USA</t>
  </si>
  <si>
    <t>EcoEléctrica LNG terminal</t>
  </si>
  <si>
    <t>UK</t>
  </si>
  <si>
    <t>META</t>
  </si>
  <si>
    <t>Izgaz</t>
  </si>
  <si>
    <t>Energy Europe business line</t>
  </si>
  <si>
    <t>Middle East, Turkey &amp; Africa</t>
  </si>
  <si>
    <t xml:space="preserve">Bahrain </t>
  </si>
  <si>
    <t xml:space="preserve">Saudi Arabia </t>
  </si>
  <si>
    <t xml:space="preserve">Costa Rica </t>
  </si>
  <si>
    <t xml:space="preserve">Turkey </t>
  </si>
  <si>
    <t xml:space="preserve">Thailand </t>
  </si>
  <si>
    <t>CWE</t>
  </si>
  <si>
    <t>Slovakia</t>
  </si>
  <si>
    <t>Others</t>
  </si>
  <si>
    <t>Zone / Asset name</t>
  </si>
  <si>
    <t>Intermunicipalities (Flanders)</t>
  </si>
  <si>
    <t>AFS</t>
  </si>
  <si>
    <t>Intermunicipalities (Wallonia)</t>
  </si>
  <si>
    <t>Proportionate</t>
  </si>
  <si>
    <t>Medgaz</t>
  </si>
  <si>
    <t>Nordstream</t>
  </si>
  <si>
    <t>Power generation fleet</t>
  </si>
  <si>
    <t>ENERGY INTERNATIONAL</t>
  </si>
  <si>
    <t>ENERGY EUROPE</t>
  </si>
  <si>
    <t>PTT NGD</t>
  </si>
  <si>
    <t>Amata NGD</t>
  </si>
  <si>
    <t>Region / Asset name</t>
  </si>
  <si>
    <t>Heating &amp; Cooling networks</t>
  </si>
  <si>
    <t>Energy Services business line</t>
  </si>
  <si>
    <t>Energy International business line</t>
  </si>
  <si>
    <t>Licenses: breakdown by country</t>
  </si>
  <si>
    <t>Europe</t>
  </si>
  <si>
    <t>Integrated services</t>
  </si>
  <si>
    <t>Installation &amp; Maintenance</t>
  </si>
  <si>
    <t>Engineering</t>
  </si>
  <si>
    <t>Water</t>
  </si>
  <si>
    <t>Waste</t>
  </si>
  <si>
    <t>Suez Environment</t>
  </si>
  <si>
    <t>Capacity (MW @100%)</t>
  </si>
  <si>
    <t>In €m</t>
  </si>
  <si>
    <t>Global Gas &amp; LNG</t>
  </si>
  <si>
    <t>Infrastructures</t>
  </si>
  <si>
    <t>Environment</t>
  </si>
  <si>
    <t>Revenues</t>
  </si>
  <si>
    <t>EBITDA</t>
  </si>
  <si>
    <t>D&amp;A</t>
  </si>
  <si>
    <t>Share-based payments</t>
  </si>
  <si>
    <t>Current Operating Income (EBIT)</t>
  </si>
  <si>
    <t>Mark-to-market on commodity contracts other than trading instruments</t>
  </si>
  <si>
    <t>Impairment of PP&amp;E, intangible assets and financial assets</t>
  </si>
  <si>
    <t>Restructuring costs</t>
  </si>
  <si>
    <t>Changes in scope of consolidation</t>
  </si>
  <si>
    <t>Other non-recurring items</t>
  </si>
  <si>
    <t>Income from operating activities</t>
  </si>
  <si>
    <t>Financial result</t>
  </si>
  <si>
    <t>Income tax</t>
  </si>
  <si>
    <t>Share in net income of associates</t>
  </si>
  <si>
    <t>Non controlling interests</t>
  </si>
  <si>
    <t>Net income group share</t>
  </si>
  <si>
    <t>MtM (commodities and financial result)</t>
  </si>
  <si>
    <t>Impairment</t>
  </si>
  <si>
    <t>Asset disposals &amp; others</t>
  </si>
  <si>
    <t>Income tax on non recurring items</t>
  </si>
  <si>
    <t>Share in net income of associates (non-recurring items)</t>
  </si>
  <si>
    <t>Nuclear contribution in Belgium</t>
  </si>
  <si>
    <t>Non controlling interests on above items</t>
  </si>
  <si>
    <t>Net recurring income group share</t>
  </si>
  <si>
    <t>Maintenance capex</t>
  </si>
  <si>
    <t>Development capex</t>
  </si>
  <si>
    <t>Acquisitions capex</t>
  </si>
  <si>
    <t>Capex</t>
  </si>
  <si>
    <t>Net debt</t>
  </si>
  <si>
    <t>Non-current</t>
  </si>
  <si>
    <t>Current</t>
  </si>
  <si>
    <t>Outstanding borrowings and debt</t>
  </si>
  <si>
    <t>Impact of measurement at amortized cost</t>
  </si>
  <si>
    <t>Impact of fair value hedge</t>
  </si>
  <si>
    <t>Margin calls on derivatives hedging borrowings - liabilities</t>
  </si>
  <si>
    <t>Borrowings and debt</t>
  </si>
  <si>
    <t>Derivatives hedging borrowings - carried in liabilities</t>
  </si>
  <si>
    <t>Gross debt</t>
  </si>
  <si>
    <t>Assets related to financing</t>
  </si>
  <si>
    <t>Financial assets at fair value through income</t>
  </si>
  <si>
    <t>Margin calls on derivatives hedging borrowings - assets</t>
  </si>
  <si>
    <t>Cash and cash equivalents</t>
  </si>
  <si>
    <t>Derivatives hedging borrowings - carried in assets</t>
  </si>
  <si>
    <t>Net cash</t>
  </si>
  <si>
    <t>Provisions</t>
  </si>
  <si>
    <t>Post-employment benefits and other long-term benefits</t>
  </si>
  <si>
    <t>Nuclear fuel reprocessing and storage</t>
  </si>
  <si>
    <t>Dismantling of plant and equipment</t>
  </si>
  <si>
    <t>Site rehabilitation</t>
  </si>
  <si>
    <t>Other contingencies</t>
  </si>
  <si>
    <t>Non-controlling interests</t>
  </si>
  <si>
    <t>Listed</t>
  </si>
  <si>
    <t>Book Value 
(Balance Sheet)</t>
  </si>
  <si>
    <t>Yes</t>
  </si>
  <si>
    <t>SUEZ Environnement (35.7%)</t>
  </si>
  <si>
    <t>Other</t>
  </si>
  <si>
    <t>Investments in associates</t>
  </si>
  <si>
    <t>Belgian inter-municipal companies</t>
  </si>
  <si>
    <t>No</t>
  </si>
  <si>
    <t>Financial assets</t>
  </si>
  <si>
    <t>Available-for-sale securities</t>
  </si>
  <si>
    <t>Loans and receivables at amortized cost (excl. trade and other receivables)</t>
  </si>
  <si>
    <t>Other EU countries</t>
  </si>
  <si>
    <t>Other European countries</t>
  </si>
  <si>
    <t>Asia, Middle East and Oceania</t>
  </si>
  <si>
    <t>South America</t>
  </si>
  <si>
    <t>Africa</t>
  </si>
  <si>
    <t>GROUP</t>
  </si>
  <si>
    <t>ENERGY SERVICES</t>
  </si>
  <si>
    <t>North america</t>
  </si>
  <si>
    <t>Latin america</t>
  </si>
  <si>
    <t>Middle-East, Turkey, Africa</t>
  </si>
  <si>
    <t>OTHER</t>
  </si>
  <si>
    <t>% interest</t>
  </si>
  <si>
    <t>% control</t>
  </si>
  <si>
    <t>FC</t>
  </si>
  <si>
    <t>List of entities which comprise 80% of the following indicators: revenues, EBITDA and net debt.</t>
  </si>
  <si>
    <t>Entities marked with an asterisk (*) form part of the legal entity GDF SUEZ SA.</t>
  </si>
  <si>
    <t>Company name</t>
  </si>
  <si>
    <t>Energy International other</t>
  </si>
  <si>
    <t>Morocco</t>
  </si>
  <si>
    <t>Hong Kong</t>
  </si>
  <si>
    <t xml:space="preserve">Finland </t>
  </si>
  <si>
    <t>Dubai</t>
  </si>
  <si>
    <t>UK &amp; Other Europe</t>
  </si>
  <si>
    <t>Concessions renewal expenses</t>
  </si>
  <si>
    <t>Electricity and Gas distribution network</t>
  </si>
  <si>
    <t>DSO zrt.</t>
  </si>
  <si>
    <t>GDF SUEZ Energy Romania</t>
  </si>
  <si>
    <t>Russia to Germany</t>
  </si>
  <si>
    <t>Algeria to Spain</t>
  </si>
  <si>
    <t>210 km deep sea gas pipeline</t>
  </si>
  <si>
    <t>2P Reserves</t>
  </si>
  <si>
    <t>Rest of the world</t>
  </si>
  <si>
    <t>% of Total</t>
  </si>
  <si>
    <t>Global Gas &amp; LNG business line
E&amp;P metrics</t>
  </si>
  <si>
    <t>P&amp;L, CAPEX, Capital employed</t>
  </si>
  <si>
    <t>Guernsey</t>
  </si>
  <si>
    <t>The Netherlands</t>
  </si>
  <si>
    <t>Swiss</t>
  </si>
  <si>
    <t>Groupe GDF SUEZ ENERGY GENERATION NORTH AMERICA</t>
  </si>
  <si>
    <t>Groupe TRACTEBEL ENERGIA</t>
  </si>
  <si>
    <t>Headquarter</t>
  </si>
  <si>
    <r>
      <t xml:space="preserve">INFRASTRUCTURES
</t>
    </r>
    <r>
      <rPr>
        <sz val="10"/>
        <color theme="0"/>
        <rFont val="Arial"/>
        <family val="2"/>
      </rPr>
      <t xml:space="preserve">
</t>
    </r>
  </si>
  <si>
    <r>
      <rPr>
        <b/>
        <sz val="12"/>
        <color theme="0"/>
        <rFont val="Arial"/>
        <family val="2"/>
      </rPr>
      <t>SUEZ ENVIRONNEMENT</t>
    </r>
    <r>
      <rPr>
        <sz val="10"/>
        <color theme="0"/>
        <rFont val="Arial"/>
        <family val="2"/>
      </rPr>
      <t xml:space="preserve">
GDF-SUEZ détient 35,68% de SUEZ Environnement Company et en conserve le contrôle exclusif au travers d'un pacte d'actionnaires. Par conséquent SUEZ Environnement Company est consolidée en intégration globale.
</t>
    </r>
  </si>
  <si>
    <t>FC: Full consolidation (subsidiaries)</t>
  </si>
  <si>
    <t>PC: Proportionate consolidation (joint ventures)</t>
  </si>
  <si>
    <t>NC: Not consolidated</t>
  </si>
  <si>
    <t>EM: Equity method (associates)</t>
  </si>
  <si>
    <t>151 networks</t>
  </si>
  <si>
    <t>3 networks</t>
  </si>
  <si>
    <t>11 networks</t>
  </si>
  <si>
    <t>4 networks</t>
  </si>
  <si>
    <t>2 networks</t>
  </si>
  <si>
    <t>1 network</t>
  </si>
  <si>
    <t>12 networks</t>
  </si>
  <si>
    <t>Malaysia</t>
  </si>
  <si>
    <t>Major industrial assets in operation  
excluding power generation assets</t>
  </si>
  <si>
    <t>Number of licenses by country</t>
  </si>
  <si>
    <t>Trois Fontaines</t>
  </si>
  <si>
    <t>Czech republic</t>
  </si>
  <si>
    <t>Monaco</t>
  </si>
  <si>
    <t>Russia</t>
  </si>
  <si>
    <t>Tunisia</t>
  </si>
  <si>
    <t>Switzerland</t>
  </si>
  <si>
    <t>South Africa</t>
  </si>
  <si>
    <t>Presence by country, by business line, by activity</t>
  </si>
  <si>
    <t>Power Gen</t>
  </si>
  <si>
    <t>Power retail &amp; industrial sales</t>
  </si>
  <si>
    <t>Gas retail &amp; industrial sales</t>
  </si>
  <si>
    <t>Other (infra.)</t>
  </si>
  <si>
    <t>Other (infra., trading)</t>
  </si>
  <si>
    <t>GT, GD, GS, LNG</t>
  </si>
  <si>
    <t>Western Europe</t>
  </si>
  <si>
    <t>T</t>
  </si>
  <si>
    <t>GT GD GS LNG</t>
  </si>
  <si>
    <t>GT GS</t>
  </si>
  <si>
    <t>GD</t>
  </si>
  <si>
    <t>GD GS</t>
  </si>
  <si>
    <t>GT GD GS</t>
  </si>
  <si>
    <t>GS</t>
  </si>
  <si>
    <t>Middle East,
Turkey &amp; Africa</t>
  </si>
  <si>
    <t xml:space="preserve">U.A. Emirates </t>
  </si>
  <si>
    <t>Asia-Pacific</t>
  </si>
  <si>
    <t>F. Polynesia</t>
  </si>
  <si>
    <t>Industrial Capital Employed</t>
  </si>
  <si>
    <t>Group</t>
  </si>
  <si>
    <t>Divisional P&amp;L, CAPEX, Capital employed</t>
  </si>
  <si>
    <t>From revenues to Current Operating Income</t>
  </si>
  <si>
    <t>Other items below EBIT</t>
  </si>
  <si>
    <t>Total Capex</t>
  </si>
  <si>
    <t>Maintenance</t>
  </si>
  <si>
    <t>Development</t>
  </si>
  <si>
    <t>Acquisition</t>
  </si>
  <si>
    <t>●</t>
  </si>
  <si>
    <t>Sweden</t>
  </si>
  <si>
    <t>GT GD</t>
  </si>
  <si>
    <t>GT = Gas Transport
GD = Gas Distribution
GS = Gas Storage
LNG = LNG terminal
PT = Power Transmission
T = Trading</t>
  </si>
  <si>
    <t>GT GD LNG PT</t>
  </si>
  <si>
    <t>GT PT</t>
  </si>
  <si>
    <t>Wallis &amp; Futuna</t>
  </si>
  <si>
    <t>DOEL 1</t>
  </si>
  <si>
    <t xml:space="preserve">DOEL 2 </t>
  </si>
  <si>
    <t xml:space="preserve">DOEL 3 </t>
  </si>
  <si>
    <t xml:space="preserve">DOEL 4 </t>
  </si>
  <si>
    <t xml:space="preserve">TIHANGE 1 </t>
  </si>
  <si>
    <t xml:space="preserve">TIHANGE 2 </t>
  </si>
  <si>
    <t xml:space="preserve">TIHANGE 3 </t>
  </si>
  <si>
    <t xml:space="preserve">TOTAL </t>
  </si>
  <si>
    <t xml:space="preserve">COD </t>
  </si>
  <si>
    <t xml:space="preserve">GDF SUEZ ownership </t>
  </si>
  <si>
    <t xml:space="preserve">Capacity @100% (MW) </t>
  </si>
  <si>
    <t>Nuclear assets in Belgium</t>
  </si>
  <si>
    <r>
      <t>40 year license expiration date</t>
    </r>
    <r>
      <rPr>
        <vertAlign val="superscript"/>
        <sz val="10"/>
        <rFont val="Arial"/>
        <family val="2"/>
      </rPr>
      <t xml:space="preserve">  </t>
    </r>
  </si>
  <si>
    <t>Climate adjustment in France</t>
  </si>
  <si>
    <t>Q1</t>
  </si>
  <si>
    <t>Q2</t>
  </si>
  <si>
    <t>Q3</t>
  </si>
  <si>
    <t>Q4</t>
  </si>
  <si>
    <t>H1</t>
  </si>
  <si>
    <t>FY</t>
  </si>
  <si>
    <t>2012 vs. 2011</t>
  </si>
  <si>
    <t>(1) In normal tariff conditions</t>
  </si>
  <si>
    <t>TWh</t>
  </si>
  <si>
    <t xml:space="preserve">   Impact on gas sales and distribution in TWh</t>
  </si>
  <si>
    <t xml:space="preserve">  + : cooler weather than average climate</t>
  </si>
  <si>
    <t xml:space="preserve">  - : warmer weather than average climate</t>
  </si>
  <si>
    <r>
      <rPr>
        <b/>
        <sz val="11"/>
        <color theme="0"/>
        <rFont val="Calibri"/>
        <family val="2"/>
        <scheme val="minor"/>
      </rPr>
      <t xml:space="preserve"> Infrastructures - France - Distribution: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 ~±€5m EBITDA / TWh </t>
    </r>
  </si>
  <si>
    <r>
      <rPr>
        <b/>
        <sz val="11"/>
        <color theme="0"/>
        <rFont val="Calibri"/>
        <family val="2"/>
        <scheme val="minor"/>
      </rPr>
      <t>Energy Europe – France - Gas sales: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 ~±€8 to 10m EBITDA / TWh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</si>
  <si>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Libya</t>
  </si>
  <si>
    <t>Mauritania</t>
  </si>
  <si>
    <t>11,667 km gas distribution network</t>
  </si>
  <si>
    <t>2,547 km  power transmission network</t>
  </si>
  <si>
    <t>834 km gas transportation network</t>
  </si>
  <si>
    <t>752 km gas distribution network</t>
  </si>
  <si>
    <t>697 km gas transportation network</t>
  </si>
  <si>
    <t>2,081 km gas distribution network</t>
  </si>
  <si>
    <t>1,174 km gas distribution network</t>
  </si>
  <si>
    <t>1,220 km gas distribution network</t>
  </si>
  <si>
    <t>527 km gas distribution network</t>
  </si>
  <si>
    <t>2,476 km gas distribution network</t>
  </si>
  <si>
    <t>178 km gas distribution network</t>
  </si>
  <si>
    <t>59 km gas distribution network</t>
  </si>
  <si>
    <t>23,043 km gas distribution network</t>
  </si>
  <si>
    <t>* ”Other” covers Algeria, Azerbaijan, Qatar,Libya, Mauritania, Indonesia, Australia, Greenland, Ivory Coast, and Egypt.</t>
  </si>
  <si>
    <t>* ”Other” covers Algeria, Ivory Coast, Egypt and Indonesia.</t>
  </si>
  <si>
    <t>Production 2012</t>
  </si>
  <si>
    <t>* ”Other” covers Ivory Coast, and Egypt.</t>
  </si>
  <si>
    <t>H2</t>
  </si>
  <si>
    <t>Status</t>
  </si>
  <si>
    <t>JARMOLTOWO</t>
  </si>
  <si>
    <t>PAGOW</t>
  </si>
  <si>
    <t>WARTKOWO</t>
  </si>
  <si>
    <t>ABLAINCOURT-PRES.(80)</t>
  </si>
  <si>
    <t>Under construction</t>
  </si>
  <si>
    <t>HAUT DES AILES</t>
  </si>
  <si>
    <t>CN'AIR HYDRO</t>
  </si>
  <si>
    <t>AMANTY (55)</t>
  </si>
  <si>
    <t>ANGOUSTRINE</t>
  </si>
  <si>
    <t>ANOUX(54)</t>
  </si>
  <si>
    <t>ARTHEZ D'ASSON</t>
  </si>
  <si>
    <t>ARTOUSTE</t>
  </si>
  <si>
    <t>ASSOUSTE</t>
  </si>
  <si>
    <t>ASTE BEON</t>
  </si>
  <si>
    <t>AUBE</t>
  </si>
  <si>
    <t>LES AVEILLANS</t>
  </si>
  <si>
    <t>AVESNES EN BRAY(76)</t>
  </si>
  <si>
    <t>AVIGNON</t>
  </si>
  <si>
    <t>ARTOUSTE LAC</t>
  </si>
  <si>
    <t>AGOS-VIDALOS</t>
  </si>
  <si>
    <t>BRÉGNIER CORDON</t>
  </si>
  <si>
    <t>BEAUCHASTEL</t>
  </si>
  <si>
    <t>BIOUS</t>
  </si>
  <si>
    <t>BOUBERS SUR CANCHE (62)</t>
  </si>
  <si>
    <t>BREM SUR MER (85)</t>
  </si>
  <si>
    <t>BUIGNY-LES-GAMACHES (80)</t>
  </si>
  <si>
    <t>BOURG-LÈS-VALENCE</t>
  </si>
  <si>
    <t>BELLEY</t>
  </si>
  <si>
    <t>BEAUCENS</t>
  </si>
  <si>
    <t>LE CANET(11)</t>
  </si>
  <si>
    <t>CAPDENAC</t>
  </si>
  <si>
    <t>LA CASSAGNE</t>
  </si>
  <si>
    <t>CASTET</t>
  </si>
  <si>
    <t>CADEROUSSE</t>
  </si>
  <si>
    <t>CERNON(51)</t>
  </si>
  <si>
    <t>CHAUTAGNE</t>
  </si>
  <si>
    <t>LA CHAUSSÉE SUR MARNE(51)</t>
  </si>
  <si>
    <t>CHARLY SUR MARNE (02)</t>
  </si>
  <si>
    <t>CNAIR</t>
  </si>
  <si>
    <t>CNAIR SOLAR</t>
  </si>
  <si>
    <t>COINDRE</t>
  </si>
  <si>
    <t>COYECQUES(62)</t>
  </si>
  <si>
    <t>CRUSCADES (11)</t>
  </si>
  <si>
    <t>CASTELLA</t>
  </si>
  <si>
    <t>CURBANS(04)</t>
  </si>
  <si>
    <t>DONZÈRE-MONDRAGON</t>
  </si>
  <si>
    <t>STLEGER LES DOMART,EN PONTHIEU(80)</t>
  </si>
  <si>
    <t>DROUPT-SAINT-BASLE (11)</t>
  </si>
  <si>
    <t>DUNKERQUE(59)</t>
  </si>
  <si>
    <t>ECHALOT(21)</t>
  </si>
  <si>
    <t>EGET</t>
  </si>
  <si>
    <t>EPIZON (52)</t>
  </si>
  <si>
    <t>ESPALUNGUE</t>
  </si>
  <si>
    <t>ETALANTE(21)</t>
  </si>
  <si>
    <t>EAUX-BONNES</t>
  </si>
  <si>
    <t>FABRÈGES</t>
  </si>
  <si>
    <t>FIENVILLERS (80)</t>
  </si>
  <si>
    <t>FITOU(11)</t>
  </si>
  <si>
    <t>FROIDFOND,LA GARNACHE(85)</t>
  </si>
  <si>
    <t>FOS-SUR-MER 2(13)</t>
  </si>
  <si>
    <t>FOS-SUR-MER 3(13)</t>
  </si>
  <si>
    <t>FONTPEDROUSE</t>
  </si>
  <si>
    <t>GERMINON-VÉLYE (51)</t>
  </si>
  <si>
    <t>GETEU</t>
  </si>
  <si>
    <t>GÉNISSIAT</t>
  </si>
  <si>
    <t>GOURGANCON(51)</t>
  </si>
  <si>
    <t>HAUTE-LYS</t>
  </si>
  <si>
    <t>HAMBERS (53)</t>
  </si>
  <si>
    <t>HAUTEVESNES(02)</t>
  </si>
  <si>
    <t>LE HOURAT</t>
  </si>
  <si>
    <t>ISABY</t>
  </si>
  <si>
    <t>JONCET</t>
  </si>
  <si>
    <t>LA GACILLY,L.FOUG,STM(56)</t>
  </si>
  <si>
    <t>LAGARDE</t>
  </si>
  <si>
    <t>LANRIVOARE (29)</t>
  </si>
  <si>
    <t>LARRAU</t>
  </si>
  <si>
    <t>LASSOULA</t>
  </si>
  <si>
    <t>LASTOURG</t>
  </si>
  <si>
    <t>LA VERNA</t>
  </si>
  <si>
    <t>LA LIMOUZINIÈRE (44)</t>
  </si>
  <si>
    <t>LOGIS NEUF</t>
  </si>
  <si>
    <t>LICQ-ATHEREY2</t>
  </si>
  <si>
    <t>LICQ-ATHEREY</t>
  </si>
  <si>
    <t>MANNEVILLE (76)</t>
  </si>
  <si>
    <t>MARCENAC</t>
  </si>
  <si>
    <t>MARÈGES</t>
  </si>
  <si>
    <t>MÉNÉAC (56)</t>
  </si>
  <si>
    <t>MÉNESLIES (80)</t>
  </si>
  <si>
    <t>MEYMES</t>
  </si>
  <si>
    <t>MIÉGEBAT</t>
  </si>
  <si>
    <t>MONCHEL SUR CANCHE (62)</t>
  </si>
  <si>
    <t>MONTOIR-DE-BRETAGNE 2(44)</t>
  </si>
  <si>
    <t>MONTOIR-DE-BRETAGNE(44)</t>
  </si>
  <si>
    <t>MONTPELLIER (34)</t>
  </si>
  <si>
    <t>MONTÉLIMAR</t>
  </si>
  <si>
    <t>MONTBRUN</t>
  </si>
  <si>
    <t>MAULÉON-BAROUSSE</t>
  </si>
  <si>
    <t>NAY</t>
  </si>
  <si>
    <t>NEVIAN (11)</t>
  </si>
  <si>
    <t>OLETTE</t>
  </si>
  <si>
    <t>OLHADOKO</t>
  </si>
  <si>
    <t>OULE</t>
  </si>
  <si>
    <t>PIERRE BÉNITE</t>
  </si>
  <si>
    <t>PERTAIN ET POTTE(80)</t>
  </si>
  <si>
    <t>PORT-LA-NOUVELLE,SIGEAN(11)</t>
  </si>
  <si>
    <t>PLOUARZEL (29)</t>
  </si>
  <si>
    <t>PLOURIN (29)</t>
  </si>
  <si>
    <t>PLOZÉVET (29)</t>
  </si>
  <si>
    <t>PLUMIEUX (22)</t>
  </si>
  <si>
    <t>PONTRU (02)</t>
  </si>
  <si>
    <t>PORETTE DE NÉRONE(2B)</t>
  </si>
  <si>
    <t>PRÉCHAC</t>
  </si>
  <si>
    <t>PÉAGE DE ROUSSILLON</t>
  </si>
  <si>
    <t>PONT-DE-CAMPS</t>
  </si>
  <si>
    <t>PONT D'ESTAGNOU</t>
  </si>
  <si>
    <t>PONT-DE-PRAT</t>
  </si>
  <si>
    <t>RADENAC (56)</t>
  </si>
  <si>
    <t>REFFROY(55)</t>
  </si>
  <si>
    <t>REMERANGLES, LITZ 60)</t>
  </si>
  <si>
    <t>REMILLY-WIRQUIN(62)</t>
  </si>
  <si>
    <t>RÉZENTIÈRES(15)</t>
  </si>
  <si>
    <t>RHÈGES(10)</t>
  </si>
  <si>
    <t>LA RIBÉROLE</t>
  </si>
  <si>
    <t>ROQUETAILLADE</t>
  </si>
  <si>
    <t>RUMONT(55)</t>
  </si>
  <si>
    <t>SALSES(66)</t>
  </si>
  <si>
    <t>SAULT BRÉNAZ</t>
  </si>
  <si>
    <t>SERAUMONT (88)</t>
  </si>
  <si>
    <t>SOULOM</t>
  </si>
  <si>
    <t>SAINT PIERRE DE MARÈGES</t>
  </si>
  <si>
    <t>SAINT SERVANT(56)</t>
  </si>
  <si>
    <t>SAINT-SERVAIS(22)</t>
  </si>
  <si>
    <t>SAINT COULITZ (29)</t>
  </si>
  <si>
    <t>SAINT VALLIER</t>
  </si>
  <si>
    <t>SEYSSEL</t>
  </si>
  <si>
    <t>SAINT-ENGRACE</t>
  </si>
  <si>
    <t>SAINT-GÉRY</t>
  </si>
  <si>
    <t>THUES</t>
  </si>
  <si>
    <t>TOULUCH</t>
  </si>
  <si>
    <t>TRAMEZAYGUES</t>
  </si>
  <si>
    <t>VAUDEVILLE LE HAUT(55)</t>
  </si>
  <si>
    <t>VALLABRÈGUES</t>
  </si>
  <si>
    <t>VILLESELVE(60)-BROUCHY(80)</t>
  </si>
  <si>
    <t>VOUTHON HAUT(55)</t>
  </si>
  <si>
    <t>VAUGRIS</t>
  </si>
  <si>
    <t>YELLES</t>
  </si>
  <si>
    <t>AALST 2</t>
  </si>
  <si>
    <t>AALST 3</t>
  </si>
  <si>
    <t>AALTER</t>
  </si>
  <si>
    <t>FRASNES-LEZ-ANVAING</t>
  </si>
  <si>
    <t>ARDOOIE</t>
  </si>
  <si>
    <t>BARDONWEZ</t>
  </si>
  <si>
    <t>BEERSE</t>
  </si>
  <si>
    <t>BEVEREN 2</t>
  </si>
  <si>
    <t>BEVEREN</t>
  </si>
  <si>
    <t>BEVERCE (ROBERTVILLE)</t>
  </si>
  <si>
    <t>BUDA</t>
  </si>
  <si>
    <t>BULLINGEN</t>
  </si>
  <si>
    <t>BÜTGENBACH WT</t>
  </si>
  <si>
    <t>BÜTGENBACH HYD</t>
  </si>
  <si>
    <t>CIERREUX 2</t>
  </si>
  <si>
    <t>CIERREUX</t>
  </si>
  <si>
    <t>COO DERIVATION</t>
  </si>
  <si>
    <t>DENDERMONDE</t>
  </si>
  <si>
    <t>DEUX-ACREN</t>
  </si>
  <si>
    <t>DOUR</t>
  </si>
  <si>
    <t>EKE-NAZARETH</t>
  </si>
  <si>
    <t>GEEL</t>
  </si>
  <si>
    <t>GEMBLOUX</t>
  </si>
  <si>
    <t>GENK</t>
  </si>
  <si>
    <t>HEID-DE-GOREUX</t>
  </si>
  <si>
    <t>HOOGSTRATEN</t>
  </si>
  <si>
    <t>IXELLES</t>
  </si>
  <si>
    <t>IZEGEM</t>
  </si>
  <si>
    <t>JEMEPPE-SUR-SAMBRE</t>
  </si>
  <si>
    <t>KASTERLEE</t>
  </si>
  <si>
    <t>KRUISHOUTEM</t>
  </si>
  <si>
    <t>LANAKEN 2</t>
  </si>
  <si>
    <t>LANAKEN</t>
  </si>
  <si>
    <t>LEUVEN</t>
  </si>
  <si>
    <t>LEUZE-EN-HAINAUT</t>
  </si>
  <si>
    <t>LOCHRISTI LAARNE</t>
  </si>
  <si>
    <t>LORCE</t>
  </si>
  <si>
    <t>NOORDSCHOTE</t>
  </si>
  <si>
    <t>OORDEREN</t>
  </si>
  <si>
    <t>OOSTAKKER 2</t>
  </si>
  <si>
    <t>OOSTAKKER 3</t>
  </si>
  <si>
    <t>OOSTAKKER</t>
  </si>
  <si>
    <t>ORVAL</t>
  </si>
  <si>
    <t>OUDEGEM</t>
  </si>
  <si>
    <t>OUD-LILLO</t>
  </si>
  <si>
    <t>PERWEZ</t>
  </si>
  <si>
    <t>QUEVY</t>
  </si>
  <si>
    <t>SCHAERBEEK 2</t>
  </si>
  <si>
    <t>SCHELLE</t>
  </si>
  <si>
    <t>SINT GILLIS WAAS</t>
  </si>
  <si>
    <t>STAVELOT</t>
  </si>
  <si>
    <t>TURON-THEUX</t>
  </si>
  <si>
    <t>LA VIERRE</t>
  </si>
  <si>
    <t>WERVIK</t>
  </si>
  <si>
    <t>WESTERLO</t>
  </si>
  <si>
    <t>WEVELGEM</t>
  </si>
  <si>
    <t>WICHELEN</t>
  </si>
  <si>
    <t>WILRIJK</t>
  </si>
  <si>
    <t>WONDELGEM 3</t>
  </si>
  <si>
    <t>WONDELGEM MULTI</t>
  </si>
  <si>
    <t>WONDELGEM VDAB</t>
  </si>
  <si>
    <t>ZANDVLIET 2</t>
  </si>
  <si>
    <t>ZEDELGEM</t>
  </si>
  <si>
    <t>ZEEBRUGGE 2</t>
  </si>
  <si>
    <t>ZEEBRUGGE 3</t>
  </si>
  <si>
    <t>ZEEBRUGGE</t>
  </si>
  <si>
    <t>ZELLIK</t>
  </si>
  <si>
    <t>ZELZATE</t>
  </si>
  <si>
    <t>ZWEVEGEM 2</t>
  </si>
  <si>
    <t>ZWIJNDRECHT</t>
  </si>
  <si>
    <t>CAPRACOTTA</t>
  </si>
  <si>
    <t>MONTE CAVUTI</t>
  </si>
  <si>
    <t>MONTE DELLA DIFESA</t>
  </si>
  <si>
    <t>PIANO DEL CORNALE</t>
  </si>
  <si>
    <t>SAN BARTOLOMEO - APULIA</t>
  </si>
  <si>
    <t>SANT'ANNA - PUGLIA</t>
  </si>
  <si>
    <t>SAN PANCRAZIO - PUGLIA</t>
  </si>
  <si>
    <t>TRAPANI SALEMI</t>
  </si>
  <si>
    <t>CARAMULO</t>
  </si>
  <si>
    <t>CARREÇO/OUTERIO</t>
  </si>
  <si>
    <t>CERCOSA</t>
  </si>
  <si>
    <t>CHAMINÉ</t>
  </si>
  <si>
    <t>DONINHAS</t>
  </si>
  <si>
    <t>FAFE</t>
  </si>
  <si>
    <t>FERREIRA DO ALENTEJO</t>
  </si>
  <si>
    <t>FRAGUAS</t>
  </si>
  <si>
    <t>GARDUNHA</t>
  </si>
  <si>
    <t>GRELA</t>
  </si>
  <si>
    <t>MANTEIGAS</t>
  </si>
  <si>
    <t>MEADAS</t>
  </si>
  <si>
    <t>MOSQUEIROS/SEIXO-AMARELO</t>
  </si>
  <si>
    <t>MOURISCA</t>
  </si>
  <si>
    <t>NAVE</t>
  </si>
  <si>
    <t>PAGADE</t>
  </si>
  <si>
    <t>PAUS</t>
  </si>
  <si>
    <t>PERDIGAO</t>
  </si>
  <si>
    <t>PINHAL</t>
  </si>
  <si>
    <t>PORTEIRINHOS</t>
  </si>
  <si>
    <t>SERRA DO RALO</t>
  </si>
  <si>
    <t>SOUTINHO</t>
  </si>
  <si>
    <t>TALHADAS</t>
  </si>
  <si>
    <t>TRANCOSO</t>
  </si>
  <si>
    <t>VALE SOEIRO</t>
  </si>
  <si>
    <t>VERGÃO</t>
  </si>
  <si>
    <t>PAITON 3</t>
  </si>
  <si>
    <t>UCH 1</t>
  </si>
  <si>
    <t>PCH AREIA BRANCA</t>
  </si>
  <si>
    <t>UEE BEBERIBE</t>
  </si>
  <si>
    <t>MOSTLY CONTRACTED</t>
  </si>
  <si>
    <t>PCH JOSÉ GELÁZIO</t>
  </si>
  <si>
    <t>UEE PEDRA DO SAL</t>
  </si>
  <si>
    <t>PCH RONDONOPOLIS</t>
  </si>
  <si>
    <t>TRAIRI - CEARA</t>
  </si>
  <si>
    <t>ARICA</t>
  </si>
  <si>
    <t>IQUIQUE</t>
  </si>
  <si>
    <t>MANTOS BLANCOS</t>
  </si>
  <si>
    <t>TAMAYA DIESELS</t>
  </si>
  <si>
    <t>ILO 1</t>
  </si>
  <si>
    <t>ILO 2</t>
  </si>
  <si>
    <t>TARFAYA</t>
  </si>
  <si>
    <t>SOHAR 2</t>
  </si>
  <si>
    <t>AIM POWERGEN CORPORATION</t>
  </si>
  <si>
    <t>CARIBOU</t>
  </si>
  <si>
    <t>EAST LAKE ST. CLAIR</t>
  </si>
  <si>
    <t>ERIEAU</t>
  </si>
  <si>
    <t>HARROW I-IV</t>
  </si>
  <si>
    <t>NORWAY</t>
  </si>
  <si>
    <t>PLATEAU</t>
  </si>
  <si>
    <t>POINTE-AUX-ROCHES</t>
  </si>
  <si>
    <t>CAPE SCOTT</t>
  </si>
  <si>
    <t>WEST CAPE I-II</t>
  </si>
  <si>
    <t>BANTAM</t>
  </si>
  <si>
    <t>BETHLEHEM POWER STATION</t>
  </si>
  <si>
    <t>BULLS BRIDGE</t>
  </si>
  <si>
    <t>FALLS VILLAGE</t>
  </si>
  <si>
    <t>FITCHBURG POWER STATION</t>
  </si>
  <si>
    <t>LINCOLN POWER STATION</t>
  </si>
  <si>
    <t>MCBAIN POWER STATION</t>
  </si>
  <si>
    <t>METRO WASTEWATER</t>
  </si>
  <si>
    <t>NASSAU</t>
  </si>
  <si>
    <t>NORTHUMBERLAND COGEN. FACILITY</t>
  </si>
  <si>
    <t>OWINGS MILLS (MD)</t>
  </si>
  <si>
    <t>ROBERTSVILLE</t>
  </si>
  <si>
    <t>RYEGATE POWER STATION</t>
  </si>
  <si>
    <t>SCOTLAND</t>
  </si>
  <si>
    <t>TAFTVILLE</t>
  </si>
  <si>
    <t>TAMWORTH POWER STATION</t>
  </si>
  <si>
    <t>TURNERS FALLS</t>
  </si>
  <si>
    <t>UNIVERSITY OF MARYLAND</t>
  </si>
  <si>
    <t>WASHINGTON CONVENT. CENTER</t>
  </si>
  <si>
    <t>WATERBURY</t>
  </si>
  <si>
    <t>WHARTON</t>
  </si>
  <si>
    <t>WINOOSKI ONE POWER STATION</t>
  </si>
  <si>
    <t>UK and other Europe</t>
  </si>
  <si>
    <t>BARLOCKHART</t>
  </si>
  <si>
    <t>BLANTYRE</t>
  </si>
  <si>
    <t>CARSINGTON</t>
  </si>
  <si>
    <t>Not consolidated</t>
  </si>
  <si>
    <t>FLIMBY</t>
  </si>
  <si>
    <t>SOBER</t>
  </si>
  <si>
    <t>CRAIGENGELT</t>
  </si>
  <si>
    <t>LEVANTO NETHERLANDS I</t>
  </si>
  <si>
    <t>LEVANTO NETHERLANDS II</t>
  </si>
  <si>
    <t>LEVANTO NETHERLANDS III</t>
  </si>
  <si>
    <t>BIO COGELYO NORMANDIE</t>
  </si>
  <si>
    <t>BERGERAC NC</t>
  </si>
  <si>
    <t>CIE COGÉNÉRATION DORDOGNE</t>
  </si>
  <si>
    <t>CHAUFFERIE CONDAT</t>
  </si>
  <si>
    <t>CLE COGÉNÉRATION SETHELEC D'ARLES</t>
  </si>
  <si>
    <t>CLE COGÉNÉRATION SETHELEC SAILLAT</t>
  </si>
  <si>
    <t>CIE COGÉNÉRATION VOLOGNE</t>
  </si>
  <si>
    <t>COGELYO GTDF</t>
  </si>
  <si>
    <t>CHALON EST</t>
  </si>
  <si>
    <t>CHAMBÉRY INST BISSY-BASSENS</t>
  </si>
  <si>
    <t>CHENOVE</t>
  </si>
  <si>
    <t>COFELY RÉSEAUX IDF</t>
  </si>
  <si>
    <t>COFELY SERVICES IDF ES</t>
  </si>
  <si>
    <t>CHAUFFERIE DE MEUDON</t>
  </si>
  <si>
    <t>COGELYO FORT DE L'EST</t>
  </si>
  <si>
    <t>COMPIÈGNE</t>
  </si>
  <si>
    <t>CHAUFFERIE DE PARLY 2 (LE CHESNAY)</t>
  </si>
  <si>
    <t>COFELY SUD EST - ENR BIOGAZ</t>
  </si>
  <si>
    <t>COFELY SUD EST - ENR SOLAIRE</t>
  </si>
  <si>
    <t>CHAUFFERIE SVCU VERSAILLES</t>
  </si>
  <si>
    <t>CONSTELLATION UTILITÉS SERVICES</t>
  </si>
  <si>
    <t>CHAUFFERIE DE VÉLIZY-V3</t>
  </si>
  <si>
    <t>FICOBEL</t>
  </si>
  <si>
    <t>FINERSOL - ENR SOLAIRE</t>
  </si>
  <si>
    <t>BIOÉLECTRICITÉ FORBACH</t>
  </si>
  <si>
    <t>GENNEDITH</t>
  </si>
  <si>
    <t>GENSEL</t>
  </si>
  <si>
    <t>GREEN YELLOW HOLDING - ENR SOLAIRE</t>
  </si>
  <si>
    <t>LE MANS</t>
  </si>
  <si>
    <t>RENNES</t>
  </si>
  <si>
    <t>CLE ST MICHEL/ORGE</t>
  </si>
  <si>
    <t>SODC</t>
  </si>
  <si>
    <t>VAULX EN VELIN</t>
  </si>
  <si>
    <t>COFELY DISTRICT ENERGY</t>
  </si>
  <si>
    <t>CELE</t>
  </si>
  <si>
    <t>COFELY UK</t>
  </si>
  <si>
    <t>LEICESTER CENTER</t>
  </si>
  <si>
    <t>WHITEHALL</t>
  </si>
  <si>
    <t>CENTRALE DI CASTELMASSA</t>
  </si>
  <si>
    <t>CENTRALE DI MICHELIN</t>
  </si>
  <si>
    <t>CENTRALE DI NERA MONTORO</t>
  </si>
  <si>
    <t>CENTRALE DI SPINETTA MARENGO</t>
  </si>
  <si>
    <t>COFELY ITALIA</t>
  </si>
  <si>
    <t>COFELY SLOVAKIA</t>
  </si>
  <si>
    <t>(Tous)</t>
  </si>
  <si>
    <t>(1) Including pumped storage</t>
  </si>
  <si>
    <t>(2) Non merchant refers to assets with one or several long term (&gt; 3 years) contracts</t>
  </si>
  <si>
    <t>(3) Net Group share definition: % of consolidation for full and proportionally affiliates and % holding for equity consolidated companies</t>
  </si>
  <si>
    <t>Capacity (MW @GS)</t>
  </si>
  <si>
    <t>Installed</t>
  </si>
  <si>
    <t>Hydro (1)</t>
  </si>
  <si>
    <t>Contractual position (2)</t>
  </si>
  <si>
    <t>Total GDF SUEZ</t>
  </si>
  <si>
    <t xml:space="preserve"> Capacity (MW)</t>
  </si>
  <si>
    <t>Total Capacity @100%</t>
  </si>
  <si>
    <r>
      <t xml:space="preserve">Contractual position </t>
    </r>
    <r>
      <rPr>
        <b/>
        <vertAlign val="superscript"/>
        <sz val="14"/>
        <color theme="0"/>
        <rFont val="Arial"/>
        <family val="2"/>
      </rPr>
      <t>(2)</t>
    </r>
  </si>
  <si>
    <r>
      <t xml:space="preserve">Net Group Share % </t>
    </r>
    <r>
      <rPr>
        <b/>
        <vertAlign val="superscript"/>
        <sz val="14"/>
        <color theme="0"/>
        <rFont val="Arial"/>
        <family val="2"/>
      </rPr>
      <t>(3)</t>
    </r>
  </si>
  <si>
    <t>SPP (sold in January 2013)</t>
  </si>
  <si>
    <t>1,224 km of 2 off-shore natural gas pipelines</t>
  </si>
  <si>
    <t>(*) in proportion to the ownership detained</t>
  </si>
  <si>
    <t>2012 Profit and Loss</t>
  </si>
  <si>
    <t>2012 P&amp;L</t>
  </si>
  <si>
    <t>2012 Capex</t>
  </si>
  <si>
    <t>2012 Financials by Geography</t>
  </si>
  <si>
    <t>Debt restructuring</t>
  </si>
  <si>
    <t>Paiton (Indonesia)</t>
  </si>
  <si>
    <t>GASAG (Germany)</t>
  </si>
  <si>
    <t>GDF SUEZ Canada Inc. (Canada)</t>
  </si>
  <si>
    <t>ISAB Energy (Italie)</t>
  </si>
  <si>
    <t>Umm Al Nar (UAE)</t>
  </si>
  <si>
    <t>GTT (France)</t>
  </si>
  <si>
    <t>Senoko (Singapour)</t>
  </si>
  <si>
    <t>Participations in SUEZ ENVIRONNEMENT's associates</t>
  </si>
  <si>
    <t xml:space="preserve">Share in net income of Associates </t>
  </si>
  <si>
    <t>Tractebel Energia (68.7%)</t>
  </si>
  <si>
    <t>E.CL (52.8%)</t>
  </si>
  <si>
    <t>ENERSUR (61.7%)</t>
  </si>
  <si>
    <t>GLOW (69.1%)</t>
  </si>
  <si>
    <t xml:space="preserve">International Power Australia Finance </t>
  </si>
  <si>
    <t>INTERNATIONAL POWER PLC (IPR)</t>
  </si>
  <si>
    <r>
      <t xml:space="preserve">          Main consolidated entities
</t>
    </r>
    <r>
      <rPr>
        <sz val="11"/>
        <color theme="0"/>
        <rFont val="Arial"/>
        <family val="2"/>
      </rPr>
      <t>as of 12/31/2012</t>
    </r>
  </si>
  <si>
    <t>International Power Brussels</t>
  </si>
  <si>
    <t>GDF SUEZ SA - Energie Europe *</t>
  </si>
  <si>
    <t>CHP (BtoC) *</t>
  </si>
  <si>
    <t>PPE (BtoB)*</t>
  </si>
  <si>
    <t>GDF SUEZ SA - Appro Statut *</t>
  </si>
  <si>
    <t>GDF SUEZ Kraftwerk Wilhemshaven</t>
  </si>
  <si>
    <t>GDF SUEZ Energie Nederland N.V.</t>
  </si>
  <si>
    <t>COFELY ITALIA SPA</t>
  </si>
  <si>
    <t>Italia</t>
  </si>
  <si>
    <t>GROUPE COFELY NEDERLAND NV</t>
  </si>
  <si>
    <t>GDF SUEZ Energie Deutschland</t>
  </si>
  <si>
    <t>GDF SUEZ Invest International SA</t>
  </si>
  <si>
    <r>
      <t>Gas Storage with working capacity of 497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</si>
  <si>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650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</si>
  <si>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3710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(*)</t>
    </r>
  </si>
  <si>
    <r>
      <t>Gas Storage with working capacity of 570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</si>
  <si>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880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</si>
  <si>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140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</si>
  <si>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530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</si>
  <si>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690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</si>
  <si>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220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</si>
  <si>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80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</si>
  <si>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159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</si>
  <si>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750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</si>
  <si>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213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</si>
  <si>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</si>
  <si>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119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</si>
  <si>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</si>
  <si>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200 MMcfd (ie ~2.1Gm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/year) (design capacity) regasification terminal</t>
    </r>
  </si>
  <si>
    <r>
      <t>Gas storage with working capacity of 5 bcf (ie. ~0.14Gm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</si>
  <si>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715 MMcfd (ie ~7.4Gm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/year) (design capacity) regasification terminal</t>
    </r>
  </si>
  <si>
    <r>
      <t>400 MMcfd (ie ~4.1Gm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/year) (design capacity) regasification terminal</t>
    </r>
  </si>
  <si>
    <r>
      <t>88 MMcfd (ie ~0.9Gm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/year) (design capacity) regasification terminal</t>
    </r>
  </si>
  <si>
    <r>
      <t>Capacity 126,540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Hoegh</t>
    </r>
  </si>
  <si>
    <r>
      <t>Capacity 154,500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GAZOCEAN</t>
    </r>
  </si>
  <si>
    <r>
      <t>Capacity 74,130  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GAZOCEAN</t>
    </r>
  </si>
  <si>
    <r>
      <t>1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of gas = 10.8 kWh</t>
    </r>
  </si>
  <si>
    <r>
      <t>1 mtpa of LNG = 1.3 Gm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of gas</t>
    </r>
  </si>
  <si>
    <t xml:space="preserve">Indicative approximative conversion table: </t>
  </si>
  <si>
    <t xml:space="preserve">   of which PPE</t>
  </si>
  <si>
    <t xml:space="preserve">   of which Intangible assets</t>
  </si>
  <si>
    <t xml:space="preserve">   of which other</t>
  </si>
  <si>
    <t xml:space="preserve">   of which Net change in write-downs of inventories, trade receivables and other assets</t>
  </si>
  <si>
    <t xml:space="preserve">   of which Net change in provisions</t>
  </si>
  <si>
    <r>
      <t xml:space="preserve">Balance sheet,
</t>
    </r>
    <r>
      <rPr>
        <b/>
        <sz val="11"/>
        <color theme="0"/>
        <rFont val="Arial"/>
        <family val="2"/>
      </rPr>
      <t xml:space="preserve"> </t>
    </r>
    <r>
      <rPr>
        <sz val="11"/>
        <color theme="0"/>
        <rFont val="Arial"/>
        <family val="2"/>
      </rPr>
      <t>as of 12/31/2012</t>
    </r>
  </si>
  <si>
    <t>Non-controlling interests  2012 (*)</t>
  </si>
  <si>
    <t>(*) assuming full integration of International Power over the full year</t>
  </si>
  <si>
    <t>SDC FIRMINY</t>
  </si>
  <si>
    <r>
      <t>33,079 km gas transportation / distribution network + Gas storage with working capacity of  636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for Pozagaz and for SPP Group of 2,426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(all figures at 100%)</t>
    </r>
  </si>
  <si>
    <r>
      <t>17,218 km gas distribution network and gas storage of 300 Mm</t>
    </r>
    <r>
      <rPr>
        <vertAlign val="superscript"/>
        <sz val="10"/>
        <rFont val="Arial"/>
        <family val="2"/>
      </rPr>
      <t>3</t>
    </r>
  </si>
  <si>
    <r>
      <t>Gas Storage with working capacity of 1310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</si>
  <si>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163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</si>
  <si>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22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</si>
  <si>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rPr>
        <sz val="10"/>
        <rFont val="Arial"/>
        <family val="2"/>
      </rPr>
      <t>Regasification terminal, capacity of 8,25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</si>
  <si>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r>
      <rPr>
        <sz val="10"/>
        <rFont val="Arial"/>
        <family val="2"/>
      </rPr>
      <t>Regasification terminal, capacity of 5,5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</si>
  <si>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r>
      <rPr>
        <sz val="10"/>
        <rFont val="Arial"/>
        <family val="2"/>
      </rPr>
      <t>Regasification terminal, capacity of 10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</si>
  <si>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t>V 2012.12.05</t>
  </si>
  <si>
    <t>Contents:</t>
  </si>
  <si>
    <r>
      <t xml:space="preserve">GDF SUEZ presence </t>
    </r>
    <r>
      <rPr>
        <sz val="12"/>
        <color theme="0" tint="-0.499984740745262"/>
        <rFont val="Wingdings 3"/>
        <family val="1"/>
        <charset val="2"/>
      </rPr>
      <t>Ú</t>
    </r>
  </si>
  <si>
    <t>Main industrial assets</t>
  </si>
  <si>
    <r>
      <t xml:space="preserve">Power generation fleet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</si>
  <si>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Nuclear assets in Belgium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</si>
  <si>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Other major industrial assets </t>
    </r>
    <r>
      <rPr>
        <sz val="12"/>
        <color theme="0" tint="-0.499984740745262"/>
        <rFont val="Wingdings 3"/>
        <family val="1"/>
        <charset val="2"/>
      </rPr>
      <t>Ú</t>
    </r>
  </si>
  <si>
    <t>Key Financial Performance Indicators</t>
  </si>
  <si>
    <r>
      <t xml:space="preserve">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</si>
  <si>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Divisional 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</si>
  <si>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Balance sheet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</si>
  <si>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Main consolidated entities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</si>
  <si>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Weather sensitivity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</si>
  <si>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Power generation fleet (synthesis) </t>
    </r>
    <r>
      <rPr>
        <sz val="12"/>
        <color theme="0" tint="-0.499984740745262"/>
        <rFont val="Wingdings 3"/>
        <family val="1"/>
        <charset val="2"/>
      </rPr>
      <t>Ú</t>
    </r>
  </si>
  <si>
    <t>Data as at 12/31/2012</t>
  </si>
  <si>
    <t>Data as at 12/31/2012, otherwise stated</t>
  </si>
  <si>
    <t>Data as at 31/12/2012</t>
  </si>
  <si>
    <t>GLOBAL GAS &amp; LNG</t>
  </si>
  <si>
    <r>
      <t>Exploration &amp; Production</t>
    </r>
    <r>
      <rPr>
        <sz val="12"/>
        <color theme="0" tint="-0.499984740745262"/>
        <rFont val="Wingdings 3"/>
        <family val="1"/>
        <charset val="2"/>
      </rPr>
      <t xml:space="preserve"> Ú</t>
    </r>
  </si>
  <si>
    <t>2012 Capex &amp; Industrial Capital Employed</t>
  </si>
  <si>
    <t>● *</t>
  </si>
  <si>
    <t>(*) SPP disposal in Slovakia closed on January 23, 2013</t>
  </si>
  <si>
    <t>8050 MW capacity</t>
  </si>
  <si>
    <t>20 MW capacity</t>
  </si>
  <si>
    <t>30 MW capacity</t>
  </si>
  <si>
    <t>60 MWf (cooling) capacity</t>
  </si>
  <si>
    <t>34 MW capacity</t>
  </si>
  <si>
    <t>35 MWf (cooling)  capacity</t>
  </si>
  <si>
    <t>156 MW capacity</t>
  </si>
  <si>
    <t>60 MW capacity</t>
  </si>
  <si>
    <t>288 MW capacity</t>
  </si>
  <si>
    <t>194,600 km gas distribution network in France</t>
  </si>
  <si>
    <t>32,246 km gas transmission network in France, connexions with Germany, Belgium and Switzerland</t>
  </si>
  <si>
    <t>1,167 km gas transmission network in Germany, connexions with Austria, Czeck Republic and France</t>
  </si>
  <si>
    <t>388 km gas transmission network in Austria, connexions with Germany and Slovakia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</si>
</sst>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%"/>
    <numFmt numFmtId="166" formatCode="#,##0.0"/>
    <numFmt numFmtId="167" formatCode="[$-409]dd\-mmm\-yyyy;@"/>
    <numFmt numFmtId="168" formatCode="#,##0;\(#,##0\);&quot;-&quot;"/>
    <numFmt numFmtId="169" formatCode="\+#,##0.0;\ \-#,##0.0"/>
    <numFmt numFmtId="170" formatCode="0.0"/>
    <numFmt numFmtId="171" formatCode="_-* #,##0\ _€_-;\-* #,##0\ _€_-;_-* &quot;-&quot;??\ _€_-;_-@_-"/>
  </numFmts>
  <fonts count="9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TradeGothic"/>
    </font>
    <font>
      <b/>
      <sz val="12"/>
      <name val="TradeGothic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b/>
      <sz val="16"/>
      <color theme="0"/>
      <name val="Arial"/>
      <family val="2"/>
    </font>
    <font>
      <b/>
      <sz val="16"/>
      <color indexed="9"/>
      <name val="Arial"/>
      <family val="2"/>
    </font>
    <font>
      <b/>
      <u/>
      <sz val="12"/>
      <name val="Arial"/>
      <family val="2"/>
    </font>
    <font>
      <b/>
      <sz val="12"/>
      <color theme="0"/>
      <name val="Arial"/>
      <family val="2"/>
    </font>
    <font>
      <i/>
      <sz val="11"/>
      <color theme="3"/>
      <name val="Arial"/>
      <family val="2"/>
    </font>
    <font>
      <sz val="11"/>
      <name val="Arial"/>
      <family val="2"/>
    </font>
    <font>
      <b/>
      <sz val="16"/>
      <color rgb="FFFFFF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Arial Narrow"/>
      <family val="2"/>
    </font>
    <font>
      <sz val="14"/>
      <color theme="1"/>
      <name val="Arial"/>
      <family val="2"/>
    </font>
    <font>
      <sz val="16"/>
      <color theme="0"/>
      <name val="Arial Narrow"/>
      <family val="2"/>
    </font>
    <font>
      <sz val="16"/>
      <color rgb="FFFFFFFF"/>
      <name val="Arial Narrow"/>
      <family val="2"/>
    </font>
    <font>
      <sz val="16"/>
      <name val="Arial Narrow"/>
      <family val="2"/>
    </font>
    <font>
      <sz val="15"/>
      <color theme="1"/>
      <name val="Arial Narrow"/>
      <family val="2"/>
    </font>
    <font>
      <b/>
      <sz val="16"/>
      <name val="Arial"/>
      <family val="2"/>
    </font>
    <font>
      <b/>
      <sz val="16"/>
      <color theme="0"/>
      <name val="Arial Narrow"/>
      <family val="2"/>
    </font>
    <font>
      <sz val="16"/>
      <name val="Wingdings"/>
      <charset val="2"/>
    </font>
    <font>
      <sz val="14"/>
      <name val="Wingdings"/>
      <charset val="2"/>
    </font>
    <font>
      <b/>
      <sz val="11"/>
      <color theme="0"/>
      <name val="Arial"/>
      <family val="2"/>
    </font>
    <font>
      <sz val="12"/>
      <name val="Arial Narrow"/>
      <family val="2"/>
    </font>
    <font>
      <i/>
      <sz val="14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vertAlign val="superscript"/>
      <sz val="14"/>
      <color theme="0"/>
      <name val="Arial"/>
      <family val="2"/>
    </font>
    <font>
      <sz val="14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1" tint="0.499984740745262"/>
      <name val="Arial"/>
      <family val="2"/>
    </font>
    <font>
      <u/>
      <sz val="11"/>
      <color theme="10"/>
      <name val="Calibri"/>
      <family val="2"/>
    </font>
    <font>
      <sz val="12"/>
      <color theme="0" tint="-0.499984740745262"/>
      <name val="Arial"/>
      <family val="2"/>
    </font>
    <font>
      <sz val="12"/>
      <color theme="0" tint="-0.499984740745262"/>
      <name val="Wingdings 3"/>
      <family val="1"/>
      <charset val="2"/>
    </font>
    <font>
      <sz val="12"/>
      <color theme="1" tint="0.499984740745262"/>
      <name val="Arial"/>
      <family val="2"/>
    </font>
    <font>
      <b/>
      <sz val="24"/>
      <color theme="0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i/>
      <sz val="1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rgb="FF004169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8FF"/>
        <bgColor indexed="64"/>
      </patternFill>
    </fill>
    <fill>
      <patternFill patternType="solid">
        <fgColor rgb="FF00A8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C79A41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37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EAFF"/>
        <bgColor indexed="64"/>
      </patternFill>
    </fill>
    <fill>
      <patternFill patternType="solid">
        <fgColor rgb="FFB6B4E6"/>
        <bgColor indexed="64"/>
      </patternFill>
    </fill>
    <fill>
      <patternFill patternType="solid">
        <fgColor rgb="FFEFE2C9"/>
        <bgColor indexed="64"/>
      </patternFill>
    </fill>
    <fill>
      <patternFill patternType="solid">
        <fgColor rgb="FFFFB0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6918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337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6666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rgb="FF001C5C"/>
      </top>
      <bottom style="thin">
        <color rgb="FF001C5C"/>
      </bottom>
      <diagonal/>
    </border>
    <border>
      <left/>
      <right/>
      <top style="thin">
        <color rgb="FF001C5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theme="3"/>
      </bottom>
      <diagonal/>
    </border>
    <border>
      <left/>
      <right style="thin">
        <color indexed="64"/>
      </right>
      <top style="thin">
        <color indexed="64"/>
      </top>
      <bottom style="dotted">
        <color theme="3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 style="thin">
        <color indexed="64"/>
      </right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/>
      <diagonal/>
    </border>
    <border>
      <left/>
      <right style="thin">
        <color indexed="64"/>
      </right>
      <top style="dotted">
        <color theme="3"/>
      </top>
      <bottom/>
      <diagonal/>
    </border>
    <border>
      <left/>
      <right/>
      <top/>
      <bottom style="dotted">
        <color theme="3"/>
      </bottom>
      <diagonal/>
    </border>
    <border>
      <left/>
      <right style="thin">
        <color indexed="64"/>
      </right>
      <top/>
      <bottom style="dotted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indexed="64"/>
      </bottom>
      <diagonal/>
    </border>
    <border>
      <left/>
      <right style="thin">
        <color indexed="64"/>
      </right>
      <top style="dotted">
        <color theme="3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thin">
        <color indexed="64"/>
      </bottom>
      <diagonal/>
    </border>
    <border>
      <left/>
      <right/>
      <top/>
      <bottom style="medium">
        <color rgb="FF969187"/>
      </bottom>
      <diagonal/>
    </border>
    <border>
      <left/>
      <right/>
      <top/>
      <bottom style="medium">
        <color rgb="FF00ABC4"/>
      </bottom>
      <diagonal/>
    </border>
    <border>
      <left/>
      <right/>
      <top style="medium">
        <color rgb="FF969187"/>
      </top>
      <bottom style="dashed">
        <color rgb="FFC0C0C0"/>
      </bottom>
      <diagonal/>
    </border>
    <border>
      <left/>
      <right style="medium">
        <color rgb="FFFFFFFF"/>
      </right>
      <top style="medium">
        <color rgb="FF00ABC4"/>
      </top>
      <bottom style="dashed">
        <color rgb="FF00ABC4"/>
      </bottom>
      <diagonal/>
    </border>
    <border>
      <left style="medium">
        <color rgb="FFFFFFFF"/>
      </left>
      <right style="medium">
        <color rgb="FFFFFFFF"/>
      </right>
      <top style="medium">
        <color rgb="FF00ABC4"/>
      </top>
      <bottom style="dashed">
        <color rgb="FF00ABC4"/>
      </bottom>
      <diagonal/>
    </border>
    <border>
      <left style="medium">
        <color rgb="FFFFFFFF"/>
      </left>
      <right/>
      <top style="medium">
        <color rgb="FF00ABC4"/>
      </top>
      <bottom style="dashed">
        <color rgb="FF00ABC4"/>
      </bottom>
      <diagonal/>
    </border>
    <border>
      <left/>
      <right/>
      <top style="dashed">
        <color rgb="FFC0C0C0"/>
      </top>
      <bottom style="dashed">
        <color rgb="FFC0C0C0"/>
      </bottom>
      <diagonal/>
    </border>
    <border>
      <left/>
      <right style="medium">
        <color rgb="FFFFFFFF"/>
      </right>
      <top style="dashed">
        <color rgb="FF00ABC4"/>
      </top>
      <bottom style="dashed">
        <color rgb="FF00ABC4"/>
      </bottom>
      <diagonal/>
    </border>
    <border>
      <left style="medium">
        <color rgb="FFFFFFFF"/>
      </left>
      <right style="medium">
        <color rgb="FFFFFFFF"/>
      </right>
      <top style="dashed">
        <color rgb="FF00ABC4"/>
      </top>
      <bottom style="dashed">
        <color rgb="FF00ABC4"/>
      </bottom>
      <diagonal/>
    </border>
    <border>
      <left style="medium">
        <color rgb="FFFFFFFF"/>
      </left>
      <right/>
      <top style="dashed">
        <color rgb="FF00ABC4"/>
      </top>
      <bottom style="dashed">
        <color rgb="FF00ABC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ck">
        <color rgb="FF009999"/>
      </top>
      <bottom style="thick">
        <color rgb="FF009999"/>
      </bottom>
      <diagonal/>
    </border>
    <border>
      <left/>
      <right/>
      <top style="thick">
        <color rgb="FF009999"/>
      </top>
      <bottom/>
      <diagonal/>
    </border>
    <border>
      <left/>
      <right/>
      <top/>
      <bottom style="thick">
        <color rgb="FF009999"/>
      </bottom>
      <diagonal/>
    </border>
  </borders>
  <cellStyleXfs count="1017">
    <xf numFmtId="0" fontId="0" fillId="0" borderId="0"/>
    <xf numFmtId="9" fontId="4" fillId="0" borderId="0" applyFont="0" applyFill="0" applyBorder="0" applyAlignment="0" applyProtection="0"/>
    <xf numFmtId="0" fontId="5" fillId="2" borderId="0"/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9" fontId="5" fillId="0" borderId="0" applyFont="0" applyFill="0" applyBorder="0" applyAlignment="0" applyProtection="0"/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7" fontId="9" fillId="5" borderId="0" applyNumberFormat="0" applyBorder="0" applyAlignment="0" applyProtection="0"/>
    <xf numFmtId="167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7" fontId="9" fillId="6" borderId="0" applyNumberFormat="0" applyBorder="0" applyAlignment="0" applyProtection="0"/>
    <xf numFmtId="167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67" fontId="10" fillId="7" borderId="0" applyNumberFormat="0" applyBorder="0" applyAlignment="0" applyProtection="0"/>
    <xf numFmtId="167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67" fontId="9" fillId="9" borderId="0" applyNumberFormat="0" applyBorder="0" applyAlignment="0" applyProtection="0"/>
    <xf numFmtId="167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7" fontId="9" fillId="10" borderId="0" applyNumberFormat="0" applyBorder="0" applyAlignment="0" applyProtection="0"/>
    <xf numFmtId="167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167" fontId="10" fillId="11" borderId="0" applyNumberFormat="0" applyBorder="0" applyAlignment="0" applyProtection="0"/>
    <xf numFmtId="167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7" fontId="9" fillId="13" borderId="0" applyNumberFormat="0" applyBorder="0" applyAlignment="0" applyProtection="0"/>
    <xf numFmtId="167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7" fontId="9" fillId="14" borderId="0" applyNumberFormat="0" applyBorder="0" applyAlignment="0" applyProtection="0"/>
    <xf numFmtId="167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167" fontId="10" fillId="15" borderId="0" applyNumberFormat="0" applyBorder="0" applyAlignment="0" applyProtection="0"/>
    <xf numFmtId="167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67" fontId="9" fillId="9" borderId="0" applyNumberFormat="0" applyBorder="0" applyAlignment="0" applyProtection="0"/>
    <xf numFmtId="167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7" fontId="9" fillId="17" borderId="0" applyNumberFormat="0" applyBorder="0" applyAlignment="0" applyProtection="0"/>
    <xf numFmtId="167" fontId="9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7" fontId="10" fillId="10" borderId="0" applyNumberFormat="0" applyBorder="0" applyAlignment="0" applyProtection="0"/>
    <xf numFmtId="167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7" fontId="9" fillId="19" borderId="0" applyNumberFormat="0" applyBorder="0" applyAlignment="0" applyProtection="0"/>
    <xf numFmtId="167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7" fontId="9" fillId="20" borderId="0" applyNumberFormat="0" applyBorder="0" applyAlignment="0" applyProtection="0"/>
    <xf numFmtId="167" fontId="9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67" fontId="10" fillId="7" borderId="0" applyNumberFormat="0" applyBorder="0" applyAlignment="0" applyProtection="0"/>
    <xf numFmtId="167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7" fontId="9" fillId="21" borderId="0" applyNumberFormat="0" applyBorder="0" applyAlignment="0" applyProtection="0"/>
    <xf numFmtId="167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7" fontId="9" fillId="22" borderId="0" applyNumberFormat="0" applyBorder="0" applyAlignment="0" applyProtection="0"/>
    <xf numFmtId="167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167" fontId="10" fillId="23" borderId="0" applyNumberFormat="0" applyBorder="0" applyAlignment="0" applyProtection="0"/>
    <xf numFmtId="167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1" fillId="21" borderId="0" applyNumberFormat="0" applyBorder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3" fillId="18" borderId="2" applyNumberFormat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167" fontId="15" fillId="26" borderId="0" applyNumberFormat="0" applyBorder="0" applyAlignment="0" applyProtection="0"/>
    <xf numFmtId="167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167" fontId="15" fillId="27" borderId="0" applyNumberFormat="0" applyBorder="0" applyAlignment="0" applyProtection="0"/>
    <xf numFmtId="167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167" fontId="15" fillId="28" borderId="0" applyNumberFormat="0" applyBorder="0" applyAlignment="0" applyProtection="0"/>
    <xf numFmtId="167" fontId="15" fillId="28" borderId="0" applyNumberFormat="0" applyBorder="0" applyAlignment="0" applyProtection="0"/>
    <xf numFmtId="167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20" fillId="0" borderId="6" applyNumberFormat="0" applyFill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4" fillId="0" borderId="0"/>
    <xf numFmtId="167" fontId="5" fillId="2" borderId="0"/>
    <xf numFmtId="0" fontId="5" fillId="2" borderId="0"/>
    <xf numFmtId="0" fontId="5" fillId="2" borderId="0"/>
    <xf numFmtId="0" fontId="5" fillId="2" borderId="0"/>
    <xf numFmtId="0" fontId="4" fillId="0" borderId="0"/>
    <xf numFmtId="0" fontId="5" fillId="2" borderId="0"/>
    <xf numFmtId="0" fontId="4" fillId="0" borderId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0" fontId="5" fillId="47" borderId="10" applyNumberFormat="0">
      <protection locked="0"/>
    </xf>
    <xf numFmtId="167" fontId="5" fillId="47" borderId="10" applyNumberFormat="0">
      <protection locked="0"/>
    </xf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0" fontId="5" fillId="52" borderId="12"/>
    <xf numFmtId="167" fontId="5" fillId="52" borderId="12"/>
    <xf numFmtId="167" fontId="5" fillId="52" borderId="12"/>
    <xf numFmtId="167" fontId="5" fillId="52" borderId="12"/>
    <xf numFmtId="167" fontId="5" fillId="52" borderId="12"/>
    <xf numFmtId="167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167" fontId="5" fillId="52" borderId="12"/>
    <xf numFmtId="167" fontId="5" fillId="52" borderId="12"/>
    <xf numFmtId="167" fontId="5" fillId="52" borderId="12"/>
    <xf numFmtId="0" fontId="5" fillId="52" borderId="12"/>
    <xf numFmtId="0" fontId="5" fillId="52" borderId="12"/>
    <xf numFmtId="0" fontId="5" fillId="52" borderId="12"/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62" applyNumberFormat="0" applyProtection="0">
      <alignment horizontal="left" vertical="center" indent="1"/>
    </xf>
    <xf numFmtId="4" fontId="5" fillId="4" borderId="62" applyNumberFormat="0" applyProtection="0">
      <alignment horizontal="left" vertical="center" indent="1"/>
    </xf>
    <xf numFmtId="0" fontId="5" fillId="44" borderId="62" applyNumberFormat="0" applyProtection="0">
      <alignment horizontal="left" vertical="center" indent="1"/>
    </xf>
    <xf numFmtId="4" fontId="22" fillId="50" borderId="62" applyNumberFormat="0" applyProtection="0">
      <alignment horizontal="right" vertical="center"/>
    </xf>
    <xf numFmtId="4" fontId="5" fillId="0" borderId="62" applyNumberFormat="0" applyProtection="0">
      <alignment horizontal="right" vertical="center"/>
    </xf>
    <xf numFmtId="4" fontId="5" fillId="4" borderId="62" applyNumberFormat="0" applyProtection="0">
      <alignment horizontal="left" vertical="center" indent="1"/>
    </xf>
    <xf numFmtId="0" fontId="5" fillId="44" borderId="62" applyNumberFormat="0" applyProtection="0">
      <alignment horizontal="left" vertical="center" indent="1"/>
    </xf>
    <xf numFmtId="4" fontId="22" fillId="50" borderId="62" applyNumberFormat="0" applyProtection="0">
      <alignment horizontal="right" vertical="center"/>
    </xf>
    <xf numFmtId="4" fontId="5" fillId="0" borderId="62" applyNumberFormat="0" applyProtection="0">
      <alignment horizontal="right" vertical="center"/>
    </xf>
    <xf numFmtId="0" fontId="11" fillId="21" borderId="0" applyNumberFormat="0" applyBorder="0" applyAlignment="0" applyProtection="0"/>
    <xf numFmtId="0" fontId="13" fillId="18" borderId="2" applyNumberFormat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</cellStyleXfs>
  <cellXfs count="490">
    <xf numFmtId="0" fontId="0" fillId="0" borderId="0" xfId="0"/>
    <xf numFmtId="0" fontId="2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32" fillId="0" borderId="0" xfId="0" applyFont="1" applyFill="1" applyAlignment="1"/>
    <xf numFmtId="0" fontId="2" fillId="0" borderId="0" xfId="0" applyFont="1" applyFill="1" applyAlignment="1"/>
    <xf numFmtId="0" fontId="31" fillId="0" borderId="0" xfId="976" applyFont="1" applyFill="1" applyBorder="1" applyAlignment="1">
      <alignment horizontal="left" vertical="top" wrapText="1"/>
    </xf>
    <xf numFmtId="0" fontId="33" fillId="0" borderId="0" xfId="0" applyFont="1"/>
    <xf numFmtId="0" fontId="6" fillId="53" borderId="0" xfId="2" applyFont="1" applyFill="1" applyBorder="1" applyAlignment="1">
      <alignment horizontal="center" vertical="center" wrapText="1"/>
    </xf>
    <xf numFmtId="165" fontId="6" fillId="53" borderId="0" xfId="2" applyNumberFormat="1" applyFont="1" applyFill="1" applyBorder="1" applyAlignment="1">
      <alignment horizontal="center" vertical="center" wrapText="1"/>
    </xf>
    <xf numFmtId="0" fontId="24" fillId="53" borderId="0" xfId="2" applyFont="1" applyFill="1" applyBorder="1" applyAlignment="1">
      <alignment horizontal="left" vertical="center" wrapText="1"/>
    </xf>
    <xf numFmtId="165" fontId="24" fillId="53" borderId="0" xfId="2" applyNumberFormat="1" applyFont="1" applyFill="1" applyBorder="1" applyAlignment="1">
      <alignment horizontal="center" vertical="center" wrapText="1"/>
    </xf>
    <xf numFmtId="0" fontId="24" fillId="53" borderId="0" xfId="2" applyFont="1" applyFill="1" applyBorder="1" applyAlignment="1">
      <alignment vertical="center" wrapText="1"/>
    </xf>
    <xf numFmtId="0" fontId="36" fillId="53" borderId="0" xfId="0" applyFont="1" applyFill="1"/>
    <xf numFmtId="0" fontId="33" fillId="0" borderId="0" xfId="0" applyFont="1" applyAlignment="1">
      <alignment horizontal="center" vertical="center"/>
    </xf>
    <xf numFmtId="0" fontId="33" fillId="53" borderId="0" xfId="0" applyFont="1" applyFill="1"/>
    <xf numFmtId="0" fontId="34" fillId="53" borderId="0" xfId="0" applyFont="1" applyFill="1" applyBorder="1" applyAlignment="1">
      <alignment vertical="center"/>
    </xf>
    <xf numFmtId="0" fontId="33" fillId="53" borderId="0" xfId="0" applyFont="1" applyFill="1" applyBorder="1"/>
    <xf numFmtId="0" fontId="35" fillId="53" borderId="0" xfId="0" applyFont="1" applyFill="1"/>
    <xf numFmtId="0" fontId="34" fillId="53" borderId="0" xfId="0" applyFont="1" applyFill="1" applyBorder="1"/>
    <xf numFmtId="0" fontId="44" fillId="53" borderId="0" xfId="0" applyFont="1" applyFill="1"/>
    <xf numFmtId="0" fontId="40" fillId="53" borderId="0" xfId="0" applyFont="1" applyFill="1" applyBorder="1" applyAlignment="1">
      <alignment horizontal="center" vertical="center"/>
    </xf>
    <xf numFmtId="0" fontId="2" fillId="53" borderId="0" xfId="0" applyFont="1" applyFill="1"/>
    <xf numFmtId="0" fontId="2" fillId="53" borderId="0" xfId="0" applyFont="1" applyFill="1" applyBorder="1"/>
    <xf numFmtId="0" fontId="3" fillId="53" borderId="17" xfId="0" applyFont="1" applyFill="1" applyBorder="1" applyAlignment="1">
      <alignment horizontal="center" vertical="center" wrapText="1"/>
    </xf>
    <xf numFmtId="0" fontId="2" fillId="53" borderId="17" xfId="0" applyFont="1" applyFill="1" applyBorder="1" applyAlignment="1">
      <alignment horizontal="center" vertical="center" wrapText="1"/>
    </xf>
    <xf numFmtId="0" fontId="2" fillId="53" borderId="18" xfId="0" applyFont="1" applyFill="1" applyBorder="1"/>
    <xf numFmtId="0" fontId="3" fillId="53" borderId="19" xfId="0" applyFont="1" applyFill="1" applyBorder="1"/>
    <xf numFmtId="0" fontId="3" fillId="53" borderId="19" xfId="0" applyFont="1" applyFill="1" applyBorder="1" applyAlignment="1">
      <alignment horizontal="center" vertical="center" wrapText="1"/>
    </xf>
    <xf numFmtId="0" fontId="2" fillId="0" borderId="0" xfId="0" applyFont="1"/>
    <xf numFmtId="0" fontId="36" fillId="0" borderId="0" xfId="0" applyFont="1"/>
    <xf numFmtId="0" fontId="2" fillId="0" borderId="0" xfId="0" applyFont="1" applyAlignment="1">
      <alignment wrapText="1"/>
    </xf>
    <xf numFmtId="0" fontId="36" fillId="0" borderId="0" xfId="0" applyFont="1" applyAlignment="1"/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/>
    <xf numFmtId="0" fontId="3" fillId="0" borderId="23" xfId="0" applyFont="1" applyBorder="1"/>
    <xf numFmtId="168" fontId="3" fillId="0" borderId="23" xfId="0" applyNumberFormat="1" applyFont="1" applyBorder="1" applyAlignment="1">
      <alignment horizontal="right" indent="1"/>
    </xf>
    <xf numFmtId="168" fontId="3" fillId="0" borderId="0" xfId="0" applyNumberFormat="1" applyFont="1" applyAlignment="1">
      <alignment horizontal="right" indent="1"/>
    </xf>
    <xf numFmtId="168" fontId="2" fillId="0" borderId="0" xfId="0" applyNumberFormat="1" applyFont="1" applyAlignment="1">
      <alignment horizontal="right" indent="1"/>
    </xf>
    <xf numFmtId="168" fontId="36" fillId="0" borderId="0" xfId="0" applyNumberFormat="1" applyFont="1" applyAlignment="1">
      <alignment horizontal="right" indent="1"/>
    </xf>
    <xf numFmtId="168" fontId="47" fillId="0" borderId="23" xfId="0" applyNumberFormat="1" applyFont="1" applyBorder="1" applyAlignment="1">
      <alignment horizontal="right" indent="1"/>
    </xf>
    <xf numFmtId="168" fontId="2" fillId="0" borderId="0" xfId="0" applyNumberFormat="1" applyFont="1"/>
    <xf numFmtId="0" fontId="3" fillId="0" borderId="24" xfId="0" applyFont="1" applyBorder="1"/>
    <xf numFmtId="0" fontId="33" fillId="0" borderId="0" xfId="0" applyFont="1" applyAlignment="1"/>
    <xf numFmtId="0" fontId="0" fillId="0" borderId="0" xfId="0"/>
    <xf numFmtId="0" fontId="1" fillId="0" borderId="0" xfId="0" applyFont="1"/>
    <xf numFmtId="0" fontId="24" fillId="0" borderId="0" xfId="0" applyFont="1" applyFill="1" applyBorder="1" applyAlignment="1"/>
    <xf numFmtId="0" fontId="0" fillId="0" borderId="0" xfId="0" applyBorder="1"/>
    <xf numFmtId="0" fontId="1" fillId="0" borderId="0" xfId="0" applyFont="1" applyFill="1" applyAlignment="1"/>
    <xf numFmtId="0" fontId="24" fillId="0" borderId="0" xfId="0" applyFont="1" applyFill="1" applyAlignment="1">
      <alignment horizontal="left"/>
    </xf>
    <xf numFmtId="0" fontId="36" fillId="0" borderId="15" xfId="0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>
      <alignment horizontal="right" indent="1"/>
    </xf>
    <xf numFmtId="168" fontId="36" fillId="0" borderId="0" xfId="0" applyNumberFormat="1" applyFont="1" applyBorder="1" applyAlignment="1">
      <alignment horizontal="right" indent="1"/>
    </xf>
    <xf numFmtId="168" fontId="36" fillId="0" borderId="0" xfId="0" applyNumberFormat="1" applyFont="1"/>
    <xf numFmtId="0" fontId="43" fillId="55" borderId="0" xfId="0" applyFont="1" applyFill="1" applyBorder="1" applyAlignment="1">
      <alignment vertical="center"/>
    </xf>
    <xf numFmtId="0" fontId="0" fillId="53" borderId="0" xfId="0" applyFill="1" applyBorder="1"/>
    <xf numFmtId="0" fontId="37" fillId="57" borderId="15" xfId="0" applyFont="1" applyFill="1" applyBorder="1" applyAlignment="1">
      <alignment horizontal="center" vertical="center" wrapText="1"/>
    </xf>
    <xf numFmtId="0" fontId="38" fillId="62" borderId="0" xfId="2" applyFont="1" applyFill="1" applyBorder="1" applyAlignment="1">
      <alignment horizontal="left" vertical="center" wrapText="1"/>
    </xf>
    <xf numFmtId="3" fontId="38" fillId="62" borderId="0" xfId="2" applyNumberFormat="1" applyFont="1" applyFill="1" applyBorder="1" applyAlignment="1">
      <alignment horizontal="left" vertical="center" wrapText="1"/>
    </xf>
    <xf numFmtId="0" fontId="24" fillId="65" borderId="0" xfId="0" applyFont="1" applyFill="1" applyBorder="1" applyAlignment="1"/>
    <xf numFmtId="0" fontId="42" fillId="65" borderId="0" xfId="2" applyFont="1" applyFill="1" applyBorder="1" applyAlignment="1">
      <alignment horizontal="left" vertical="center" wrapText="1"/>
    </xf>
    <xf numFmtId="0" fontId="6" fillId="65" borderId="0" xfId="2" applyFont="1" applyFill="1" applyBorder="1" applyAlignment="1">
      <alignment horizontal="center" vertical="center" wrapText="1"/>
    </xf>
    <xf numFmtId="165" fontId="6" fillId="65" borderId="0" xfId="2" applyNumberFormat="1" applyFont="1" applyFill="1" applyBorder="1" applyAlignment="1">
      <alignment horizontal="center" vertical="center" wrapText="1"/>
    </xf>
    <xf numFmtId="0" fontId="37" fillId="67" borderId="0" xfId="2" applyFont="1" applyFill="1" applyBorder="1" applyAlignment="1">
      <alignment horizontal="left" vertical="center" wrapText="1"/>
    </xf>
    <xf numFmtId="165" fontId="37" fillId="67" borderId="0" xfId="2" applyNumberFormat="1" applyFont="1" applyFill="1" applyBorder="1" applyAlignment="1">
      <alignment horizontal="center" vertical="center" wrapText="1"/>
    </xf>
    <xf numFmtId="0" fontId="42" fillId="67" borderId="0" xfId="2" applyFont="1" applyFill="1" applyBorder="1" applyAlignment="1">
      <alignment horizontal="left" vertical="center" wrapText="1"/>
    </xf>
    <xf numFmtId="0" fontId="6" fillId="67" borderId="0" xfId="2" applyFont="1" applyFill="1" applyBorder="1" applyAlignment="1">
      <alignment horizontal="left" vertical="center" wrapText="1"/>
    </xf>
    <xf numFmtId="165" fontId="6" fillId="67" borderId="0" xfId="2" applyNumberFormat="1" applyFont="1" applyFill="1" applyBorder="1" applyAlignment="1">
      <alignment horizontal="center" vertical="center" wrapText="1"/>
    </xf>
    <xf numFmtId="0" fontId="42" fillId="68" borderId="0" xfId="2" applyFont="1" applyFill="1" applyBorder="1" applyAlignment="1">
      <alignment horizontal="left" vertical="center" wrapText="1"/>
    </xf>
    <xf numFmtId="0" fontId="6" fillId="68" borderId="0" xfId="2" applyFont="1" applyFill="1" applyBorder="1" applyAlignment="1">
      <alignment horizontal="left" vertical="center" wrapText="1"/>
    </xf>
    <xf numFmtId="165" fontId="6" fillId="68" borderId="0" xfId="2" applyNumberFormat="1" applyFont="1" applyFill="1" applyBorder="1" applyAlignment="1">
      <alignment horizontal="center" vertical="center" wrapText="1"/>
    </xf>
    <xf numFmtId="0" fontId="55" fillId="69" borderId="0" xfId="2" applyFont="1" applyFill="1" applyBorder="1" applyAlignment="1">
      <alignment horizontal="left" vertical="center" wrapText="1"/>
    </xf>
    <xf numFmtId="165" fontId="55" fillId="69" borderId="0" xfId="2" applyNumberFormat="1" applyFont="1" applyFill="1" applyBorder="1" applyAlignment="1">
      <alignment horizontal="right" vertical="center" wrapText="1"/>
    </xf>
    <xf numFmtId="0" fontId="42" fillId="66" borderId="0" xfId="2" applyFont="1" applyFill="1" applyBorder="1" applyAlignment="1">
      <alignment horizontal="left" vertical="center" wrapText="1"/>
    </xf>
    <xf numFmtId="0" fontId="6" fillId="66" borderId="0" xfId="2" applyFont="1" applyFill="1" applyBorder="1" applyAlignment="1">
      <alignment horizontal="left" vertical="center" wrapText="1"/>
    </xf>
    <xf numFmtId="165" fontId="6" fillId="66" borderId="0" xfId="2" applyNumberFormat="1" applyFont="1" applyFill="1" applyBorder="1" applyAlignment="1">
      <alignment horizontal="center" vertical="center" wrapText="1"/>
    </xf>
    <xf numFmtId="0" fontId="2" fillId="53" borderId="0" xfId="0" applyFont="1" applyFill="1" applyAlignment="1">
      <alignment horizontal="center"/>
    </xf>
    <xf numFmtId="0" fontId="2" fillId="53" borderId="18" xfId="0" applyFont="1" applyFill="1" applyBorder="1" applyAlignment="1">
      <alignment horizontal="center"/>
    </xf>
    <xf numFmtId="0" fontId="3" fillId="53" borderId="19" xfId="0" applyFont="1" applyFill="1" applyBorder="1" applyAlignment="1">
      <alignment horizontal="center"/>
    </xf>
    <xf numFmtId="0" fontId="3" fillId="53" borderId="0" xfId="0" applyFont="1" applyFill="1" applyAlignment="1">
      <alignment horizontal="center"/>
    </xf>
    <xf numFmtId="0" fontId="3" fillId="53" borderId="18" xfId="0" applyFont="1" applyFill="1" applyBorder="1" applyAlignment="1">
      <alignment horizontal="center"/>
    </xf>
    <xf numFmtId="0" fontId="2" fillId="53" borderId="0" xfId="0" applyFont="1" applyFill="1" applyBorder="1" applyAlignment="1">
      <alignment horizontal="center"/>
    </xf>
    <xf numFmtId="9" fontId="36" fillId="53" borderId="0" xfId="1" applyFont="1" applyFill="1" applyAlignment="1">
      <alignment horizontal="center" vertical="center"/>
    </xf>
    <xf numFmtId="0" fontId="36" fillId="53" borderId="0" xfId="0" applyFont="1" applyFill="1" applyAlignment="1">
      <alignment horizontal="left" vertical="center"/>
    </xf>
    <xf numFmtId="0" fontId="36" fillId="54" borderId="0" xfId="0" applyFont="1" applyFill="1"/>
    <xf numFmtId="0" fontId="2" fillId="54" borderId="0" xfId="0" applyFont="1" applyFill="1"/>
    <xf numFmtId="0" fontId="3" fillId="54" borderId="0" xfId="0" applyFont="1" applyFill="1"/>
    <xf numFmtId="0" fontId="24" fillId="0" borderId="0" xfId="0" applyFont="1" applyFill="1" applyAlignment="1">
      <alignment horizontal="center"/>
    </xf>
    <xf numFmtId="0" fontId="24" fillId="65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56" fillId="57" borderId="0" xfId="0" applyFont="1" applyFill="1" applyBorder="1" applyAlignment="1"/>
    <xf numFmtId="0" fontId="56" fillId="57" borderId="0" xfId="0" applyFont="1" applyFill="1" applyAlignment="1"/>
    <xf numFmtId="0" fontId="33" fillId="0" borderId="15" xfId="0" applyFont="1" applyBorder="1"/>
    <xf numFmtId="0" fontId="8" fillId="0" borderId="25" xfId="976" applyFont="1" applyFill="1" applyBorder="1" applyAlignment="1">
      <alignment horizontal="center" vertical="center" wrapText="1"/>
    </xf>
    <xf numFmtId="0" fontId="8" fillId="0" borderId="14" xfId="976" applyFont="1" applyFill="1" applyBorder="1" applyAlignment="1">
      <alignment horizontal="center" vertical="center" wrapText="1"/>
    </xf>
    <xf numFmtId="0" fontId="8" fillId="0" borderId="12" xfId="976" applyFont="1" applyFill="1" applyBorder="1" applyAlignment="1">
      <alignment horizontal="center" vertical="center" wrapText="1"/>
    </xf>
    <xf numFmtId="0" fontId="35" fillId="0" borderId="16" xfId="976" applyFont="1" applyFill="1" applyBorder="1" applyAlignment="1">
      <alignment vertical="top" wrapText="1"/>
    </xf>
    <xf numFmtId="0" fontId="35" fillId="0" borderId="16" xfId="976" applyFont="1" applyFill="1" applyBorder="1" applyAlignment="1">
      <alignment horizontal="center" vertical="top" wrapText="1"/>
    </xf>
    <xf numFmtId="166" fontId="35" fillId="0" borderId="16" xfId="976" applyNumberFormat="1" applyFont="1" applyFill="1" applyBorder="1" applyAlignment="1">
      <alignment horizontal="center" vertical="top" wrapText="1"/>
    </xf>
    <xf numFmtId="0" fontId="35" fillId="0" borderId="12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center" vertical="top" wrapText="1"/>
    </xf>
    <xf numFmtId="166" fontId="5" fillId="0" borderId="12" xfId="976" applyNumberFormat="1" applyFont="1" applyFill="1" applyBorder="1" applyAlignment="1">
      <alignment horizontal="center" vertical="top" wrapText="1"/>
    </xf>
    <xf numFmtId="166" fontId="35" fillId="0" borderId="12" xfId="976" applyNumberFormat="1" applyFont="1" applyFill="1" applyBorder="1" applyAlignment="1">
      <alignment horizontal="center" vertical="top" wrapText="1"/>
    </xf>
    <xf numFmtId="0" fontId="5" fillId="0" borderId="12" xfId="976" applyFont="1" applyFill="1" applyBorder="1" applyAlignment="1">
      <alignment vertical="top" wrapText="1"/>
    </xf>
    <xf numFmtId="0" fontId="55" fillId="0" borderId="0" xfId="976" applyFont="1" applyFill="1" applyBorder="1" applyAlignment="1">
      <alignment vertical="top"/>
    </xf>
    <xf numFmtId="0" fontId="24" fillId="0" borderId="0" xfId="976" applyFont="1" applyFill="1" applyBorder="1" applyAlignment="1">
      <alignment horizontal="center" vertical="top" wrapText="1"/>
    </xf>
    <xf numFmtId="3" fontId="24" fillId="0" borderId="0" xfId="976" applyNumberFormat="1" applyFont="1" applyFill="1" applyBorder="1" applyAlignment="1">
      <alignment horizontal="center" vertical="top" wrapText="1"/>
    </xf>
    <xf numFmtId="0" fontId="6" fillId="0" borderId="0" xfId="976" applyFont="1" applyFill="1" applyBorder="1" applyAlignment="1">
      <alignment horizontal="center" vertical="top" wrapText="1"/>
    </xf>
    <xf numFmtId="0" fontId="55" fillId="0" borderId="15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left" vertical="top" wrapText="1"/>
    </xf>
    <xf numFmtId="0" fontId="35" fillId="0" borderId="12" xfId="976" applyFont="1" applyFill="1" applyBorder="1" applyAlignment="1">
      <alignment horizontal="center" vertical="top" wrapText="1"/>
    </xf>
    <xf numFmtId="0" fontId="25" fillId="0" borderId="0" xfId="976" quotePrefix="1" applyFont="1" applyFill="1" applyBorder="1" applyAlignment="1">
      <alignment vertical="top"/>
    </xf>
    <xf numFmtId="0" fontId="25" fillId="0" borderId="0" xfId="976" applyFont="1" applyFill="1" applyBorder="1" applyAlignment="1">
      <alignment horizontal="center" vertical="top" wrapText="1"/>
    </xf>
    <xf numFmtId="166" fontId="25" fillId="0" borderId="0" xfId="976" applyNumberFormat="1" applyFont="1" applyFill="1" applyBorder="1" applyAlignment="1">
      <alignment horizontal="center" vertical="top" wrapText="1"/>
    </xf>
    <xf numFmtId="0" fontId="55" fillId="0" borderId="15" xfId="976" applyFont="1" applyFill="1" applyBorder="1" applyAlignment="1">
      <alignment horizontal="center" vertical="top" wrapText="1"/>
    </xf>
    <xf numFmtId="0" fontId="5" fillId="0" borderId="16" xfId="976" applyFont="1" applyFill="1" applyBorder="1" applyAlignment="1">
      <alignment vertical="top" wrapText="1"/>
    </xf>
    <xf numFmtId="0" fontId="5" fillId="0" borderId="16" xfId="976" applyFont="1" applyFill="1" applyBorder="1" applyAlignment="1">
      <alignment horizontal="center" vertical="top" wrapText="1"/>
    </xf>
    <xf numFmtId="166" fontId="5" fillId="0" borderId="16" xfId="976" applyNumberFormat="1" applyFont="1" applyFill="1" applyBorder="1" applyAlignment="1">
      <alignment horizontal="center" vertical="top" wrapText="1"/>
    </xf>
    <xf numFmtId="0" fontId="5" fillId="0" borderId="0" xfId="976" applyFont="1" applyFill="1" applyBorder="1" applyAlignment="1">
      <alignment vertical="top" wrapText="1"/>
    </xf>
    <xf numFmtId="0" fontId="5" fillId="0" borderId="0" xfId="976" applyFont="1" applyFill="1" applyBorder="1" applyAlignment="1">
      <alignment horizontal="center" vertical="top" wrapText="1"/>
    </xf>
    <xf numFmtId="166" fontId="5" fillId="0" borderId="0" xfId="976" applyNumberFormat="1" applyFont="1" applyFill="1" applyBorder="1" applyAlignment="1">
      <alignment horizontal="center" vertical="top" wrapText="1"/>
    </xf>
    <xf numFmtId="0" fontId="56" fillId="64" borderId="0" xfId="0" applyFont="1" applyFill="1" applyAlignment="1">
      <alignment horizontal="center"/>
    </xf>
    <xf numFmtId="0" fontId="56" fillId="64" borderId="0" xfId="0" applyFont="1" applyFill="1" applyAlignment="1"/>
    <xf numFmtId="0" fontId="33" fillId="0" borderId="15" xfId="0" applyFont="1" applyFill="1" applyBorder="1" applyAlignment="1"/>
    <xf numFmtId="0" fontId="33" fillId="0" borderId="0" xfId="0" applyFont="1" applyFill="1" applyAlignment="1"/>
    <xf numFmtId="0" fontId="5" fillId="0" borderId="12" xfId="976" applyFont="1" applyFill="1" applyBorder="1" applyAlignment="1">
      <alignment horizontal="justify" vertical="top" wrapText="1"/>
    </xf>
    <xf numFmtId="166" fontId="7" fillId="60" borderId="0" xfId="976" applyNumberFormat="1" applyFont="1" applyFill="1" applyBorder="1" applyAlignment="1">
      <alignment horizontal="center" vertical="top" wrapText="1"/>
    </xf>
    <xf numFmtId="0" fontId="55" fillId="0" borderId="0" xfId="976" applyFont="1" applyFill="1" applyBorder="1" applyAlignment="1">
      <alignment horizontal="left" vertical="center"/>
    </xf>
    <xf numFmtId="0" fontId="55" fillId="0" borderId="0" xfId="976" applyFont="1" applyFill="1" applyBorder="1" applyAlignment="1">
      <alignment horizontal="center" vertical="center"/>
    </xf>
    <xf numFmtId="0" fontId="5" fillId="0" borderId="25" xfId="976" applyFont="1" applyFill="1" applyBorder="1" applyAlignment="1">
      <alignment horizontal="center" vertical="top" wrapText="1"/>
    </xf>
    <xf numFmtId="0" fontId="43" fillId="61" borderId="0" xfId="976" applyFont="1" applyFill="1" applyBorder="1" applyAlignment="1">
      <alignment vertical="top" wrapText="1"/>
    </xf>
    <xf numFmtId="0" fontId="55" fillId="61" borderId="0" xfId="976" applyFont="1" applyFill="1" applyBorder="1" applyAlignment="1">
      <alignment horizontal="center" vertical="top" wrapText="1"/>
    </xf>
    <xf numFmtId="0" fontId="55" fillId="61" borderId="0" xfId="976" applyFont="1" applyFill="1" applyBorder="1" applyAlignment="1">
      <alignment vertical="top" wrapText="1"/>
    </xf>
    <xf numFmtId="0" fontId="55" fillId="0" borderId="0" xfId="976" applyFont="1" applyFill="1" applyBorder="1" applyAlignment="1">
      <alignment vertical="top" wrapText="1"/>
    </xf>
    <xf numFmtId="0" fontId="55" fillId="0" borderId="0" xfId="976" applyFont="1" applyFill="1" applyBorder="1" applyAlignment="1">
      <alignment horizontal="center" vertical="top" wrapText="1"/>
    </xf>
    <xf numFmtId="0" fontId="43" fillId="62" borderId="0" xfId="976" applyFont="1" applyFill="1" applyBorder="1" applyAlignment="1">
      <alignment vertical="top" wrapText="1"/>
    </xf>
    <xf numFmtId="0" fontId="55" fillId="62" borderId="0" xfId="976" applyFont="1" applyFill="1" applyBorder="1" applyAlignment="1">
      <alignment horizontal="center" vertical="top" wrapText="1"/>
    </xf>
    <xf numFmtId="0" fontId="55" fillId="62" borderId="0" xfId="976" applyFont="1" applyFill="1" applyBorder="1" applyAlignment="1">
      <alignment vertical="top" wrapText="1"/>
    </xf>
    <xf numFmtId="0" fontId="5" fillId="0" borderId="16" xfId="976" applyFont="1" applyFill="1" applyBorder="1" applyAlignment="1">
      <alignment horizontal="justify" vertical="top" wrapText="1"/>
    </xf>
    <xf numFmtId="0" fontId="37" fillId="63" borderId="0" xfId="976" applyFont="1" applyFill="1" applyBorder="1" applyAlignment="1">
      <alignment vertical="top" wrapText="1"/>
    </xf>
    <xf numFmtId="0" fontId="6" fillId="63" borderId="0" xfId="976" applyFont="1" applyFill="1" applyBorder="1" applyAlignment="1">
      <alignment horizontal="center" vertical="top" wrapText="1"/>
    </xf>
    <xf numFmtId="0" fontId="6" fillId="63" borderId="0" xfId="976" applyFont="1" applyFill="1" applyBorder="1" applyAlignment="1">
      <alignment vertical="top" wrapText="1"/>
    </xf>
    <xf numFmtId="0" fontId="6" fillId="0" borderId="0" xfId="976" applyFont="1" applyFill="1" applyBorder="1" applyAlignment="1">
      <alignment vertical="top" wrapText="1"/>
    </xf>
    <xf numFmtId="0" fontId="6" fillId="0" borderId="15" xfId="976" applyFont="1" applyFill="1" applyBorder="1" applyAlignment="1">
      <alignment vertical="top" wrapText="1"/>
    </xf>
    <xf numFmtId="0" fontId="25" fillId="0" borderId="0" xfId="976" applyFont="1" applyFill="1" applyBorder="1" applyAlignment="1">
      <alignment vertical="top"/>
    </xf>
    <xf numFmtId="0" fontId="55" fillId="65" borderId="0" xfId="976" applyFont="1" applyFill="1" applyBorder="1" applyAlignment="1">
      <alignment vertical="top" wrapText="1"/>
    </xf>
    <xf numFmtId="0" fontId="33" fillId="0" borderId="0" xfId="0" applyFont="1" applyAlignment="1">
      <alignment horizontal="center"/>
    </xf>
    <xf numFmtId="0" fontId="34" fillId="0" borderId="0" xfId="0" applyFont="1"/>
    <xf numFmtId="0" fontId="58" fillId="0" borderId="15" xfId="976" applyFont="1" applyFill="1" applyBorder="1" applyAlignment="1">
      <alignment vertical="top" wrapText="1"/>
    </xf>
    <xf numFmtId="0" fontId="58" fillId="0" borderId="15" xfId="976" applyFont="1" applyFill="1" applyBorder="1" applyAlignment="1">
      <alignment horizontal="center" vertical="top" wrapText="1"/>
    </xf>
    <xf numFmtId="0" fontId="53" fillId="64" borderId="0" xfId="0" applyFont="1" applyFill="1" applyAlignment="1"/>
    <xf numFmtId="0" fontId="58" fillId="61" borderId="0" xfId="976" applyFont="1" applyFill="1" applyBorder="1" applyAlignment="1">
      <alignment vertical="top" wrapText="1"/>
    </xf>
    <xf numFmtId="0" fontId="58" fillId="62" borderId="0" xfId="976" applyFont="1" applyFill="1" applyBorder="1" applyAlignment="1">
      <alignment vertical="top" wrapText="1"/>
    </xf>
    <xf numFmtId="0" fontId="24" fillId="63" borderId="0" xfId="976" applyFont="1" applyFill="1" applyBorder="1" applyAlignment="1">
      <alignment vertical="top" wrapText="1"/>
    </xf>
    <xf numFmtId="0" fontId="24" fillId="0" borderId="15" xfId="976" applyFont="1" applyFill="1" applyBorder="1" applyAlignment="1">
      <alignment vertical="top" wrapText="1"/>
    </xf>
    <xf numFmtId="0" fontId="59" fillId="0" borderId="0" xfId="0" applyFont="1"/>
    <xf numFmtId="0" fontId="24" fillId="53" borderId="0" xfId="2" applyFont="1" applyFill="1" applyBorder="1" applyAlignment="1">
      <alignment horizontal="center" vertical="center" wrapText="1"/>
    </xf>
    <xf numFmtId="9" fontId="24" fillId="53" borderId="0" xfId="307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24" fillId="70" borderId="0" xfId="2" applyFont="1" applyFill="1" applyBorder="1" applyAlignment="1">
      <alignment horizontal="left" vertical="center" wrapText="1"/>
    </xf>
    <xf numFmtId="165" fontId="24" fillId="70" borderId="0" xfId="2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wrapText="1"/>
    </xf>
    <xf numFmtId="0" fontId="24" fillId="70" borderId="0" xfId="2" applyFont="1" applyFill="1" applyBorder="1" applyAlignment="1">
      <alignment vertical="center" wrapText="1"/>
    </xf>
    <xf numFmtId="0" fontId="33" fillId="0" borderId="17" xfId="0" applyFont="1" applyBorder="1" applyAlignment="1">
      <alignment wrapText="1"/>
    </xf>
    <xf numFmtId="0" fontId="33" fillId="0" borderId="1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6" fillId="53" borderId="0" xfId="2" applyFont="1" applyFill="1" applyBorder="1" applyAlignment="1">
      <alignment horizontal="right" vertical="center" wrapText="1"/>
    </xf>
    <xf numFmtId="2" fontId="24" fillId="53" borderId="0" xfId="274" applyNumberFormat="1" applyFont="1" applyFill="1" applyBorder="1" applyAlignment="1">
      <alignment horizontal="center" wrapText="1"/>
    </xf>
    <xf numFmtId="0" fontId="40" fillId="56" borderId="0" xfId="0" applyFont="1" applyFill="1" applyAlignment="1">
      <alignment vertical="center" wrapText="1"/>
    </xf>
    <xf numFmtId="0" fontId="40" fillId="56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70" borderId="0" xfId="0" applyFont="1" applyFill="1"/>
    <xf numFmtId="168" fontId="3" fillId="70" borderId="0" xfId="0" applyNumberFormat="1" applyFont="1" applyFill="1" applyAlignment="1">
      <alignment horizontal="right" indent="1"/>
    </xf>
    <xf numFmtId="168" fontId="6" fillId="70" borderId="0" xfId="0" applyNumberFormat="1" applyFont="1" applyFill="1" applyAlignment="1">
      <alignment horizontal="right" indent="1"/>
    </xf>
    <xf numFmtId="0" fontId="3" fillId="0" borderId="15" xfId="0" applyFont="1" applyBorder="1" applyAlignment="1">
      <alignment horizontal="center" vertical="center" wrapText="1"/>
    </xf>
    <xf numFmtId="0" fontId="60" fillId="0" borderId="0" xfId="0" applyFont="1"/>
    <xf numFmtId="0" fontId="61" fillId="0" borderId="0" xfId="0" applyFont="1"/>
    <xf numFmtId="0" fontId="40" fillId="61" borderId="0" xfId="0" applyFont="1" applyFill="1" applyBorder="1" applyAlignment="1">
      <alignment vertical="center" wrapText="1"/>
    </xf>
    <xf numFmtId="0" fontId="40" fillId="53" borderId="0" xfId="0" applyFont="1" applyFill="1" applyBorder="1" applyAlignment="1">
      <alignment horizontal="center" vertical="center" wrapText="1"/>
    </xf>
    <xf numFmtId="0" fontId="63" fillId="58" borderId="0" xfId="0" applyFont="1" applyFill="1" applyBorder="1" applyAlignment="1">
      <alignment horizontal="center" vertical="center" wrapText="1"/>
    </xf>
    <xf numFmtId="0" fontId="63" fillId="64" borderId="0" xfId="0" applyFont="1" applyFill="1" applyBorder="1" applyAlignment="1">
      <alignment horizontal="center" vertical="center" wrapText="1"/>
    </xf>
    <xf numFmtId="0" fontId="64" fillId="60" borderId="0" xfId="0" applyFont="1" applyFill="1" applyBorder="1" applyAlignment="1">
      <alignment horizontal="center" vertical="center" wrapText="1" readingOrder="1"/>
    </xf>
    <xf numFmtId="0" fontId="63" fillId="61" borderId="0" xfId="0" applyFont="1" applyFill="1" applyBorder="1" applyAlignment="1">
      <alignment horizontal="center" vertical="center" wrapText="1"/>
    </xf>
    <xf numFmtId="0" fontId="64" fillId="62" borderId="0" xfId="0" applyFont="1" applyFill="1" applyBorder="1" applyAlignment="1">
      <alignment horizontal="center" vertical="center" wrapText="1" readingOrder="1"/>
    </xf>
    <xf numFmtId="0" fontId="63" fillId="53" borderId="0" xfId="0" applyFont="1" applyFill="1" applyBorder="1" applyAlignment="1">
      <alignment horizontal="center" vertical="center" wrapText="1"/>
    </xf>
    <xf numFmtId="0" fontId="64" fillId="63" borderId="0" xfId="0" applyFont="1" applyFill="1" applyBorder="1" applyAlignment="1">
      <alignment horizontal="center" vertical="center" wrapText="1" readingOrder="1"/>
    </xf>
    <xf numFmtId="0" fontId="65" fillId="53" borderId="27" xfId="0" applyFont="1" applyFill="1" applyBorder="1" applyAlignment="1">
      <alignment horizontal="left" vertical="center" indent="1"/>
    </xf>
    <xf numFmtId="49" fontId="65" fillId="71" borderId="27" xfId="0" applyNumberFormat="1" applyFont="1" applyFill="1" applyBorder="1" applyAlignment="1">
      <alignment horizontal="center" vertical="center" wrapText="1"/>
    </xf>
    <xf numFmtId="49" fontId="65" fillId="54" borderId="28" xfId="0" applyNumberFormat="1" applyFont="1" applyFill="1" applyBorder="1" applyAlignment="1">
      <alignment horizontal="center" vertical="center" wrapText="1"/>
    </xf>
    <xf numFmtId="0" fontId="65" fillId="53" borderId="30" xfId="0" applyFont="1" applyFill="1" applyBorder="1" applyAlignment="1">
      <alignment horizontal="left" vertical="center" indent="1"/>
    </xf>
    <xf numFmtId="49" fontId="65" fillId="71" borderId="30" xfId="0" applyNumberFormat="1" applyFont="1" applyFill="1" applyBorder="1" applyAlignment="1">
      <alignment horizontal="center" vertical="center" wrapText="1"/>
    </xf>
    <xf numFmtId="49" fontId="65" fillId="54" borderId="31" xfId="0" applyNumberFormat="1" applyFont="1" applyFill="1" applyBorder="1" applyAlignment="1">
      <alignment horizontal="center" vertical="center" wrapText="1"/>
    </xf>
    <xf numFmtId="0" fontId="65" fillId="53" borderId="32" xfId="0" applyFont="1" applyFill="1" applyBorder="1" applyAlignment="1">
      <alignment horizontal="left" vertical="center" indent="1"/>
    </xf>
    <xf numFmtId="49" fontId="65" fillId="71" borderId="32" xfId="0" applyNumberFormat="1" applyFont="1" applyFill="1" applyBorder="1" applyAlignment="1">
      <alignment horizontal="center" vertical="center" wrapText="1"/>
    </xf>
    <xf numFmtId="49" fontId="65" fillId="54" borderId="33" xfId="0" applyNumberFormat="1" applyFont="1" applyFill="1" applyBorder="1" applyAlignment="1">
      <alignment horizontal="center" vertical="center" wrapText="1"/>
    </xf>
    <xf numFmtId="0" fontId="61" fillId="75" borderId="0" xfId="0" applyFont="1" applyFill="1" applyBorder="1" applyAlignment="1">
      <alignment vertical="center" textRotation="90"/>
    </xf>
    <xf numFmtId="0" fontId="65" fillId="75" borderId="0" xfId="0" applyFont="1" applyFill="1" applyBorder="1" applyAlignment="1">
      <alignment horizontal="left" vertical="center"/>
    </xf>
    <xf numFmtId="49" fontId="65" fillId="75" borderId="0" xfId="0" applyNumberFormat="1" applyFont="1" applyFill="1" applyBorder="1" applyAlignment="1">
      <alignment horizontal="center" vertical="center" wrapText="1"/>
    </xf>
    <xf numFmtId="0" fontId="33" fillId="75" borderId="0" xfId="0" applyFont="1" applyFill="1" applyBorder="1"/>
    <xf numFmtId="0" fontId="65" fillId="53" borderId="34" xfId="0" applyFont="1" applyFill="1" applyBorder="1" applyAlignment="1">
      <alignment horizontal="left" vertical="center" indent="1"/>
    </xf>
    <xf numFmtId="49" fontId="65" fillId="71" borderId="34" xfId="0" applyNumberFormat="1" applyFont="1" applyFill="1" applyBorder="1" applyAlignment="1">
      <alignment horizontal="center" vertical="center" wrapText="1"/>
    </xf>
    <xf numFmtId="49" fontId="65" fillId="54" borderId="35" xfId="0" applyNumberFormat="1" applyFont="1" applyFill="1" applyBorder="1" applyAlignment="1">
      <alignment horizontal="center" vertical="center" wrapText="1"/>
    </xf>
    <xf numFmtId="0" fontId="61" fillId="75" borderId="0" xfId="0" applyFont="1" applyFill="1" applyBorder="1" applyAlignment="1">
      <alignment vertical="center" textRotation="90" wrapText="1"/>
    </xf>
    <xf numFmtId="0" fontId="65" fillId="75" borderId="0" xfId="0" applyFont="1" applyFill="1" applyBorder="1" applyAlignment="1">
      <alignment horizontal="left" vertical="center" wrapText="1"/>
    </xf>
    <xf numFmtId="0" fontId="67" fillId="53" borderId="0" xfId="0" applyFont="1" applyFill="1" applyBorder="1" applyAlignment="1">
      <alignment horizontal="center" vertical="center"/>
    </xf>
    <xf numFmtId="0" fontId="60" fillId="53" borderId="0" xfId="0" applyFont="1" applyFill="1"/>
    <xf numFmtId="0" fontId="68" fillId="53" borderId="0" xfId="0" applyFont="1" applyFill="1" applyBorder="1" applyAlignment="1">
      <alignment horizontal="center" vertical="center"/>
    </xf>
    <xf numFmtId="0" fontId="65" fillId="53" borderId="37" xfId="0" applyFont="1" applyFill="1" applyBorder="1" applyAlignment="1">
      <alignment horizontal="left" vertical="center" indent="1"/>
    </xf>
    <xf numFmtId="49" fontId="65" fillId="71" borderId="37" xfId="0" applyNumberFormat="1" applyFont="1" applyFill="1" applyBorder="1" applyAlignment="1">
      <alignment horizontal="center" vertical="center" wrapText="1"/>
    </xf>
    <xf numFmtId="49" fontId="65" fillId="54" borderId="38" xfId="0" applyNumberFormat="1" applyFont="1" applyFill="1" applyBorder="1" applyAlignment="1">
      <alignment horizontal="center" vertical="center" wrapText="1"/>
    </xf>
    <xf numFmtId="168" fontId="6" fillId="0" borderId="23" xfId="0" applyNumberFormat="1" applyFont="1" applyBorder="1" applyAlignment="1">
      <alignment horizontal="right" indent="1"/>
    </xf>
    <xf numFmtId="168" fontId="49" fillId="53" borderId="0" xfId="0" applyNumberFormat="1" applyFont="1" applyFill="1" applyAlignment="1">
      <alignment horizontal="right" indent="1"/>
    </xf>
    <xf numFmtId="0" fontId="3" fillId="0" borderId="0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/>
    <xf numFmtId="168" fontId="49" fillId="53" borderId="23" xfId="0" applyNumberFormat="1" applyFont="1" applyFill="1" applyBorder="1" applyAlignment="1">
      <alignment horizontal="right" indent="1"/>
    </xf>
    <xf numFmtId="168" fontId="3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center" vertical="center" wrapText="1"/>
    </xf>
    <xf numFmtId="0" fontId="3" fillId="54" borderId="0" xfId="0" applyFont="1" applyFill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19" xfId="0" applyBorder="1"/>
    <xf numFmtId="0" fontId="36" fillId="0" borderId="19" xfId="0" applyFont="1" applyBorder="1" applyAlignment="1">
      <alignment horizontal="left" vertical="center"/>
    </xf>
    <xf numFmtId="0" fontId="3" fillId="0" borderId="4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68" fontId="3" fillId="0" borderId="40" xfId="0" applyNumberFormat="1" applyFont="1" applyFill="1" applyBorder="1" applyAlignment="1">
      <alignment horizontal="center" vertical="center" wrapText="1"/>
    </xf>
    <xf numFmtId="168" fontId="47" fillId="0" borderId="40" xfId="0" applyNumberFormat="1" applyFont="1" applyFill="1" applyBorder="1" applyAlignment="1">
      <alignment horizontal="center" vertical="center" wrapText="1"/>
    </xf>
    <xf numFmtId="168" fontId="2" fillId="0" borderId="40" xfId="0" applyNumberFormat="1" applyFont="1" applyFill="1" applyBorder="1" applyAlignment="1">
      <alignment horizontal="center" vertical="center" wrapText="1"/>
    </xf>
    <xf numFmtId="168" fontId="49" fillId="0" borderId="40" xfId="0" applyNumberFormat="1" applyFont="1" applyFill="1" applyBorder="1" applyAlignment="1">
      <alignment horizontal="center" vertical="center" wrapText="1"/>
    </xf>
    <xf numFmtId="168" fontId="6" fillId="0" borderId="16" xfId="0" applyNumberFormat="1" applyFont="1" applyFill="1" applyBorder="1" applyAlignment="1">
      <alignment horizontal="right" indent="1"/>
    </xf>
    <xf numFmtId="168" fontId="24" fillId="0" borderId="16" xfId="0" applyNumberFormat="1" applyFont="1" applyFill="1" applyBorder="1" applyAlignment="1">
      <alignment horizontal="right" indent="1"/>
    </xf>
    <xf numFmtId="168" fontId="49" fillId="0" borderId="16" xfId="0" applyNumberFormat="1" applyFont="1" applyFill="1" applyBorder="1" applyAlignment="1">
      <alignment horizontal="right" indent="1"/>
    </xf>
    <xf numFmtId="168" fontId="6" fillId="0" borderId="0" xfId="0" applyNumberFormat="1" applyFont="1" applyFill="1" applyBorder="1" applyAlignment="1">
      <alignment horizontal="right" indent="1"/>
    </xf>
    <xf numFmtId="168" fontId="49" fillId="0" borderId="25" xfId="0" applyNumberFormat="1" applyFont="1" applyFill="1" applyBorder="1" applyAlignment="1">
      <alignment horizontal="right" indent="1"/>
    </xf>
    <xf numFmtId="168" fontId="48" fillId="0" borderId="25" xfId="0" applyNumberFormat="1" applyFont="1" applyFill="1" applyBorder="1" applyAlignment="1">
      <alignment horizontal="right" indent="1"/>
    </xf>
    <xf numFmtId="168" fontId="51" fillId="0" borderId="25" xfId="0" applyNumberFormat="1" applyFont="1" applyFill="1" applyBorder="1" applyAlignment="1">
      <alignment horizontal="right" indent="1"/>
    </xf>
    <xf numFmtId="0" fontId="37" fillId="64" borderId="18" xfId="0" applyFont="1" applyFill="1" applyBorder="1" applyAlignment="1">
      <alignment horizontal="center" vertical="center" wrapText="1"/>
    </xf>
    <xf numFmtId="168" fontId="6" fillId="0" borderId="25" xfId="0" applyNumberFormat="1" applyFont="1" applyFill="1" applyBorder="1" applyAlignment="1">
      <alignment horizontal="right" indent="1"/>
    </xf>
    <xf numFmtId="168" fontId="24" fillId="0" borderId="25" xfId="0" applyNumberFormat="1" applyFont="1" applyFill="1" applyBorder="1" applyAlignment="1">
      <alignment horizontal="right" indent="1"/>
    </xf>
    <xf numFmtId="168" fontId="47" fillId="0" borderId="25" xfId="0" applyNumberFormat="1" applyFont="1" applyFill="1" applyBorder="1" applyAlignment="1">
      <alignment horizontal="right" indent="1"/>
    </xf>
    <xf numFmtId="168" fontId="36" fillId="0" borderId="25" xfId="0" applyNumberFormat="1" applyFont="1" applyBorder="1" applyAlignment="1">
      <alignment horizontal="right" indent="1"/>
    </xf>
    <xf numFmtId="168" fontId="48" fillId="53" borderId="25" xfId="0" applyNumberFormat="1" applyFont="1" applyFill="1" applyBorder="1" applyAlignment="1">
      <alignment horizontal="right" indent="1"/>
    </xf>
    <xf numFmtId="168" fontId="49" fillId="53" borderId="25" xfId="0" applyNumberFormat="1" applyFont="1" applyFill="1" applyBorder="1" applyAlignment="1">
      <alignment horizontal="right" indent="1"/>
    </xf>
    <xf numFmtId="0" fontId="3" fillId="54" borderId="0" xfId="0" applyFont="1" applyFill="1" applyAlignment="1">
      <alignment horizontal="centerContinuous"/>
    </xf>
    <xf numFmtId="0" fontId="2" fillId="54" borderId="0" xfId="0" applyFont="1" applyFill="1" applyAlignment="1">
      <alignment horizontal="centerContinuous"/>
    </xf>
    <xf numFmtId="0" fontId="2" fillId="0" borderId="0" xfId="0" applyFont="1" applyFill="1"/>
    <xf numFmtId="168" fontId="3" fillId="0" borderId="0" xfId="0" applyNumberFormat="1" applyFont="1" applyFill="1" applyAlignment="1">
      <alignment horizontal="right" indent="1"/>
    </xf>
    <xf numFmtId="0" fontId="36" fillId="0" borderId="0" xfId="0" applyFont="1" applyFill="1" applyAlignment="1"/>
    <xf numFmtId="0" fontId="2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6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23" xfId="0" applyFont="1" applyFill="1" applyBorder="1"/>
    <xf numFmtId="0" fontId="2" fillId="53" borderId="0" xfId="0" applyFont="1" applyFill="1" applyAlignment="1">
      <alignment wrapText="1"/>
    </xf>
    <xf numFmtId="0" fontId="3" fillId="53" borderId="15" xfId="0" applyFont="1" applyFill="1" applyBorder="1" applyAlignment="1">
      <alignment horizontal="center" wrapText="1"/>
    </xf>
    <xf numFmtId="0" fontId="3" fillId="53" borderId="22" xfId="0" applyFont="1" applyFill="1" applyBorder="1" applyAlignment="1">
      <alignment horizontal="center" wrapText="1"/>
    </xf>
    <xf numFmtId="0" fontId="2" fillId="53" borderId="0" xfId="0" applyFont="1" applyFill="1" applyBorder="1" applyAlignment="1">
      <alignment horizontal="center" wrapText="1"/>
    </xf>
    <xf numFmtId="168" fontId="3" fillId="53" borderId="0" xfId="0" applyNumberFormat="1" applyFont="1" applyFill="1" applyAlignment="1">
      <alignment horizontal="right" indent="1"/>
    </xf>
    <xf numFmtId="168" fontId="2" fillId="53" borderId="0" xfId="0" applyNumberFormat="1" applyFont="1" applyFill="1" applyAlignment="1">
      <alignment horizontal="right" indent="1"/>
    </xf>
    <xf numFmtId="0" fontId="3" fillId="53" borderId="23" xfId="0" applyFont="1" applyFill="1" applyBorder="1"/>
    <xf numFmtId="168" fontId="3" fillId="53" borderId="23" xfId="0" applyNumberFormat="1" applyFont="1" applyFill="1" applyBorder="1" applyAlignment="1">
      <alignment horizontal="right" indent="1"/>
    </xf>
    <xf numFmtId="0" fontId="36" fillId="0" borderId="0" xfId="0" applyFont="1" applyFill="1" applyBorder="1" applyAlignment="1">
      <alignment horizontal="center" wrapText="1"/>
    </xf>
    <xf numFmtId="49" fontId="65" fillId="71" borderId="42" xfId="0" applyNumberFormat="1" applyFont="1" applyFill="1" applyBorder="1" applyAlignment="1">
      <alignment horizontal="center" vertical="center" wrapText="1"/>
    </xf>
    <xf numFmtId="49" fontId="65" fillId="72" borderId="42" xfId="0" applyNumberFormat="1" applyFont="1" applyFill="1" applyBorder="1" applyAlignment="1">
      <alignment horizontal="center" vertical="center" wrapText="1"/>
    </xf>
    <xf numFmtId="49" fontId="65" fillId="65" borderId="42" xfId="0" applyNumberFormat="1" applyFont="1" applyFill="1" applyBorder="1" applyAlignment="1">
      <alignment horizontal="center" vertical="center" wrapText="1"/>
    </xf>
    <xf numFmtId="49" fontId="65" fillId="73" borderId="42" xfId="0" applyNumberFormat="1" applyFont="1" applyFill="1" applyBorder="1" applyAlignment="1">
      <alignment horizontal="center" vertical="center" wrapText="1"/>
    </xf>
    <xf numFmtId="49" fontId="65" fillId="74" borderId="42" xfId="0" applyNumberFormat="1" applyFont="1" applyFill="1" applyBorder="1" applyAlignment="1">
      <alignment horizontal="center" vertical="center" wrapText="1"/>
    </xf>
    <xf numFmtId="49" fontId="65" fillId="53" borderId="42" xfId="0" applyNumberFormat="1" applyFont="1" applyFill="1" applyBorder="1" applyAlignment="1">
      <alignment horizontal="center" vertical="center" wrapText="1"/>
    </xf>
    <xf numFmtId="49" fontId="65" fillId="54" borderId="42" xfId="0" applyNumberFormat="1" applyFont="1" applyFill="1" applyBorder="1" applyAlignment="1">
      <alignment horizontal="center" vertical="center" wrapText="1"/>
    </xf>
    <xf numFmtId="49" fontId="65" fillId="71" borderId="43" xfId="0" applyNumberFormat="1" applyFont="1" applyFill="1" applyBorder="1" applyAlignment="1">
      <alignment horizontal="center" vertical="center" wrapText="1"/>
    </xf>
    <xf numFmtId="49" fontId="65" fillId="72" borderId="43" xfId="0" applyNumberFormat="1" applyFont="1" applyFill="1" applyBorder="1" applyAlignment="1">
      <alignment horizontal="center" vertical="center" wrapText="1"/>
    </xf>
    <xf numFmtId="49" fontId="65" fillId="65" borderId="43" xfId="0" applyNumberFormat="1" applyFont="1" applyFill="1" applyBorder="1" applyAlignment="1">
      <alignment horizontal="center" vertical="center" wrapText="1"/>
    </xf>
    <xf numFmtId="49" fontId="65" fillId="73" borderId="43" xfId="0" applyNumberFormat="1" applyFont="1" applyFill="1" applyBorder="1" applyAlignment="1">
      <alignment horizontal="center" vertical="center" wrapText="1"/>
    </xf>
    <xf numFmtId="49" fontId="65" fillId="74" borderId="43" xfId="0" applyNumberFormat="1" applyFont="1" applyFill="1" applyBorder="1" applyAlignment="1">
      <alignment horizontal="center" vertical="center" wrapText="1"/>
    </xf>
    <xf numFmtId="49" fontId="65" fillId="53" borderId="43" xfId="0" applyNumberFormat="1" applyFont="1" applyFill="1" applyBorder="1" applyAlignment="1">
      <alignment horizontal="center" vertical="center" wrapText="1"/>
    </xf>
    <xf numFmtId="49" fontId="65" fillId="54" borderId="43" xfId="0" applyNumberFormat="1" applyFont="1" applyFill="1" applyBorder="1" applyAlignment="1">
      <alignment horizontal="center" vertical="center" wrapText="1"/>
    </xf>
    <xf numFmtId="49" fontId="69" fillId="71" borderId="43" xfId="0" applyNumberFormat="1" applyFont="1" applyFill="1" applyBorder="1" applyAlignment="1">
      <alignment horizontal="center" vertical="center" wrapText="1"/>
    </xf>
    <xf numFmtId="49" fontId="70" fillId="71" borderId="43" xfId="0" applyNumberFormat="1" applyFont="1" applyFill="1" applyBorder="1" applyAlignment="1">
      <alignment horizontal="center" vertical="center" wrapText="1"/>
    </xf>
    <xf numFmtId="49" fontId="65" fillId="71" borderId="44" xfId="0" applyNumberFormat="1" applyFont="1" applyFill="1" applyBorder="1" applyAlignment="1">
      <alignment horizontal="center" vertical="center" wrapText="1"/>
    </xf>
    <xf numFmtId="49" fontId="65" fillId="72" borderId="44" xfId="0" applyNumberFormat="1" applyFont="1" applyFill="1" applyBorder="1" applyAlignment="1">
      <alignment horizontal="center" vertical="center" wrapText="1"/>
    </xf>
    <xf numFmtId="49" fontId="65" fillId="65" borderId="44" xfId="0" applyNumberFormat="1" applyFont="1" applyFill="1" applyBorder="1" applyAlignment="1">
      <alignment horizontal="center" vertical="center" wrapText="1"/>
    </xf>
    <xf numFmtId="49" fontId="65" fillId="73" borderId="44" xfId="0" applyNumberFormat="1" applyFont="1" applyFill="1" applyBorder="1" applyAlignment="1">
      <alignment horizontal="center" vertical="center" wrapText="1"/>
    </xf>
    <xf numFmtId="49" fontId="65" fillId="74" borderId="44" xfId="0" applyNumberFormat="1" applyFont="1" applyFill="1" applyBorder="1" applyAlignment="1">
      <alignment horizontal="center" vertical="center" wrapText="1"/>
    </xf>
    <xf numFmtId="49" fontId="65" fillId="53" borderId="44" xfId="0" applyNumberFormat="1" applyFont="1" applyFill="1" applyBorder="1" applyAlignment="1">
      <alignment horizontal="center" vertical="center" wrapText="1"/>
    </xf>
    <xf numFmtId="49" fontId="65" fillId="54" borderId="44" xfId="0" applyNumberFormat="1" applyFont="1" applyFill="1" applyBorder="1" applyAlignment="1">
      <alignment horizontal="center" vertical="center" wrapText="1"/>
    </xf>
    <xf numFmtId="49" fontId="65" fillId="75" borderId="45" xfId="0" applyNumberFormat="1" applyFont="1" applyFill="1" applyBorder="1" applyAlignment="1">
      <alignment horizontal="center" vertical="center" wrapText="1"/>
    </xf>
    <xf numFmtId="49" fontId="65" fillId="71" borderId="46" xfId="0" applyNumberFormat="1" applyFont="1" applyFill="1" applyBorder="1" applyAlignment="1">
      <alignment horizontal="center" vertical="center" wrapText="1"/>
    </xf>
    <xf numFmtId="49" fontId="65" fillId="72" borderId="46" xfId="0" applyNumberFormat="1" applyFont="1" applyFill="1" applyBorder="1" applyAlignment="1">
      <alignment horizontal="center" vertical="center" wrapText="1"/>
    </xf>
    <xf numFmtId="49" fontId="65" fillId="65" borderId="46" xfId="0" applyNumberFormat="1" applyFont="1" applyFill="1" applyBorder="1" applyAlignment="1">
      <alignment horizontal="center" vertical="center" wrapText="1"/>
    </xf>
    <xf numFmtId="49" fontId="65" fillId="73" borderId="46" xfId="0" applyNumberFormat="1" applyFont="1" applyFill="1" applyBorder="1" applyAlignment="1">
      <alignment horizontal="center" vertical="center" wrapText="1"/>
    </xf>
    <xf numFmtId="49" fontId="65" fillId="74" borderId="46" xfId="0" applyNumberFormat="1" applyFont="1" applyFill="1" applyBorder="1" applyAlignment="1">
      <alignment horizontal="center" vertical="center" wrapText="1"/>
    </xf>
    <xf numFmtId="49" fontId="65" fillId="53" borderId="46" xfId="0" applyNumberFormat="1" applyFont="1" applyFill="1" applyBorder="1" applyAlignment="1">
      <alignment horizontal="center" vertical="center" wrapText="1"/>
    </xf>
    <xf numFmtId="49" fontId="65" fillId="54" borderId="46" xfId="0" applyNumberFormat="1" applyFont="1" applyFill="1" applyBorder="1" applyAlignment="1">
      <alignment horizontal="center" vertical="center" wrapText="1"/>
    </xf>
    <xf numFmtId="49" fontId="65" fillId="72" borderId="46" xfId="0" applyNumberFormat="1" applyFont="1" applyFill="1" applyBorder="1" applyAlignment="1">
      <alignment horizontal="center" vertical="center" wrapText="1" readingOrder="1"/>
    </xf>
    <xf numFmtId="49" fontId="65" fillId="72" borderId="43" xfId="0" applyNumberFormat="1" applyFont="1" applyFill="1" applyBorder="1" applyAlignment="1">
      <alignment horizontal="center" vertical="center" wrapText="1" readingOrder="1"/>
    </xf>
    <xf numFmtId="49" fontId="65" fillId="72" borderId="44" xfId="0" applyNumberFormat="1" applyFont="1" applyFill="1" applyBorder="1" applyAlignment="1">
      <alignment horizontal="center" vertical="center" wrapText="1" readingOrder="1"/>
    </xf>
    <xf numFmtId="49" fontId="65" fillId="65" borderId="43" xfId="0" applyNumberFormat="1" applyFont="1" applyFill="1" applyBorder="1" applyAlignment="1">
      <alignment horizontal="center" vertical="center" wrapText="1" readingOrder="1"/>
    </xf>
    <xf numFmtId="49" fontId="65" fillId="75" borderId="45" xfId="0" applyNumberFormat="1" applyFont="1" applyFill="1" applyBorder="1" applyAlignment="1">
      <alignment horizontal="center" vertical="center" wrapText="1" readingOrder="1"/>
    </xf>
    <xf numFmtId="49" fontId="65" fillId="65" borderId="46" xfId="0" applyNumberFormat="1" applyFont="1" applyFill="1" applyBorder="1" applyAlignment="1">
      <alignment horizontal="center" vertical="center" wrapText="1" readingOrder="1"/>
    </xf>
    <xf numFmtId="49" fontId="65" fillId="0" borderId="43" xfId="0" applyNumberFormat="1" applyFont="1" applyBorder="1" applyAlignment="1">
      <alignment horizontal="center" vertical="center" wrapText="1"/>
    </xf>
    <xf numFmtId="49" fontId="65" fillId="71" borderId="47" xfId="0" applyNumberFormat="1" applyFont="1" applyFill="1" applyBorder="1" applyAlignment="1">
      <alignment horizontal="center" vertical="center" wrapText="1"/>
    </xf>
    <xf numFmtId="49" fontId="65" fillId="72" borderId="47" xfId="0" applyNumberFormat="1" applyFont="1" applyFill="1" applyBorder="1" applyAlignment="1">
      <alignment horizontal="center" vertical="center" wrapText="1"/>
    </xf>
    <xf numFmtId="49" fontId="65" fillId="65" borderId="47" xfId="0" applyNumberFormat="1" applyFont="1" applyFill="1" applyBorder="1" applyAlignment="1">
      <alignment horizontal="center" vertical="center" wrapText="1"/>
    </xf>
    <xf numFmtId="49" fontId="65" fillId="73" borderId="47" xfId="0" applyNumberFormat="1" applyFont="1" applyFill="1" applyBorder="1" applyAlignment="1">
      <alignment horizontal="center" vertical="center" wrapText="1"/>
    </xf>
    <xf numFmtId="49" fontId="65" fillId="74" borderId="47" xfId="0" applyNumberFormat="1" applyFont="1" applyFill="1" applyBorder="1" applyAlignment="1">
      <alignment horizontal="center" vertical="center" wrapText="1"/>
    </xf>
    <xf numFmtId="49" fontId="65" fillId="53" borderId="47" xfId="0" applyNumberFormat="1" applyFont="1" applyFill="1" applyBorder="1" applyAlignment="1">
      <alignment horizontal="center" vertical="center" wrapText="1"/>
    </xf>
    <xf numFmtId="49" fontId="65" fillId="54" borderId="47" xfId="0" applyNumberFormat="1" applyFont="1" applyFill="1" applyBorder="1" applyAlignment="1">
      <alignment horizontal="center" vertical="center" wrapText="1"/>
    </xf>
    <xf numFmtId="168" fontId="24" fillId="0" borderId="0" xfId="0" applyNumberFormat="1" applyFont="1" applyFill="1" applyAlignment="1">
      <alignment horizontal="right" indent="1"/>
    </xf>
    <xf numFmtId="0" fontId="72" fillId="53" borderId="0" xfId="0" applyFont="1" applyFill="1" applyBorder="1" applyAlignment="1">
      <alignment horizontal="left" vertical="center"/>
    </xf>
    <xf numFmtId="0" fontId="73" fillId="0" borderId="0" xfId="0" applyFont="1" applyAlignment="1">
      <alignment vertical="top"/>
    </xf>
    <xf numFmtId="0" fontId="54" fillId="56" borderId="0" xfId="0" applyFont="1" applyFill="1" applyBorder="1" applyAlignment="1">
      <alignment vertical="center"/>
    </xf>
    <xf numFmtId="0" fontId="51" fillId="0" borderId="48" xfId="0" applyFont="1" applyBorder="1" applyAlignment="1">
      <alignment wrapText="1"/>
    </xf>
    <xf numFmtId="0" fontId="24" fillId="0" borderId="49" xfId="0" applyFont="1" applyBorder="1" applyAlignment="1">
      <alignment horizontal="center" wrapText="1" readingOrder="1"/>
    </xf>
    <xf numFmtId="0" fontId="24" fillId="0" borderId="48" xfId="0" applyFont="1" applyBorder="1" applyAlignment="1">
      <alignment horizontal="center" wrapText="1" readingOrder="1"/>
    </xf>
    <xf numFmtId="0" fontId="6" fillId="76" borderId="48" xfId="0" applyFont="1" applyFill="1" applyBorder="1" applyAlignment="1">
      <alignment horizontal="center" wrapText="1" readingOrder="1"/>
    </xf>
    <xf numFmtId="0" fontId="24" fillId="0" borderId="50" xfId="0" applyFont="1" applyBorder="1" applyAlignment="1">
      <alignment horizontal="left" vertical="center" wrapText="1" indent="1" readingOrder="1"/>
    </xf>
    <xf numFmtId="3" fontId="24" fillId="77" borderId="51" xfId="0" applyNumberFormat="1" applyFont="1" applyFill="1" applyBorder="1" applyAlignment="1">
      <alignment horizontal="center" wrapText="1" readingOrder="1"/>
    </xf>
    <xf numFmtId="3" fontId="24" fillId="77" borderId="52" xfId="0" applyNumberFormat="1" applyFont="1" applyFill="1" applyBorder="1" applyAlignment="1">
      <alignment horizontal="center" wrapText="1" readingOrder="1"/>
    </xf>
    <xf numFmtId="3" fontId="24" fillId="77" borderId="53" xfId="0" applyNumberFormat="1" applyFont="1" applyFill="1" applyBorder="1" applyAlignment="1">
      <alignment horizontal="center" wrapText="1" readingOrder="1"/>
    </xf>
    <xf numFmtId="3" fontId="24" fillId="0" borderId="50" xfId="0" applyNumberFormat="1" applyFont="1" applyBorder="1" applyAlignment="1">
      <alignment horizontal="center" wrapText="1" readingOrder="1"/>
    </xf>
    <xf numFmtId="3" fontId="6" fillId="77" borderId="50" xfId="0" applyNumberFormat="1" applyFont="1" applyFill="1" applyBorder="1" applyAlignment="1">
      <alignment horizontal="center" wrapText="1" readingOrder="1"/>
    </xf>
    <xf numFmtId="0" fontId="24" fillId="0" borderId="54" xfId="0" applyFont="1" applyBorder="1" applyAlignment="1">
      <alignment horizontal="left" vertical="center" wrapText="1" indent="1" readingOrder="1"/>
    </xf>
    <xf numFmtId="14" fontId="24" fillId="77" borderId="55" xfId="0" applyNumberFormat="1" applyFont="1" applyFill="1" applyBorder="1" applyAlignment="1">
      <alignment horizontal="center" wrapText="1" readingOrder="1"/>
    </xf>
    <xf numFmtId="14" fontId="24" fillId="77" borderId="56" xfId="0" applyNumberFormat="1" applyFont="1" applyFill="1" applyBorder="1" applyAlignment="1">
      <alignment horizontal="center" wrapText="1" readingOrder="1"/>
    </xf>
    <xf numFmtId="14" fontId="24" fillId="77" borderId="57" xfId="0" applyNumberFormat="1" applyFont="1" applyFill="1" applyBorder="1" applyAlignment="1">
      <alignment horizontal="center" wrapText="1" readingOrder="1"/>
    </xf>
    <xf numFmtId="14" fontId="24" fillId="0" borderId="54" xfId="0" applyNumberFormat="1" applyFont="1" applyBorder="1" applyAlignment="1">
      <alignment horizontal="center" wrapText="1" readingOrder="1"/>
    </xf>
    <xf numFmtId="0" fontId="24" fillId="77" borderId="54" xfId="0" applyFont="1" applyFill="1" applyBorder="1" applyAlignment="1">
      <alignment horizontal="center" vertical="center" wrapText="1"/>
    </xf>
    <xf numFmtId="9" fontId="24" fillId="77" borderId="55" xfId="0" applyNumberFormat="1" applyFont="1" applyFill="1" applyBorder="1" applyAlignment="1">
      <alignment horizontal="center" wrapText="1" readingOrder="1"/>
    </xf>
    <xf numFmtId="9" fontId="24" fillId="77" borderId="56" xfId="0" applyNumberFormat="1" applyFont="1" applyFill="1" applyBorder="1" applyAlignment="1">
      <alignment horizontal="center" wrapText="1" readingOrder="1"/>
    </xf>
    <xf numFmtId="10" fontId="24" fillId="77" borderId="56" xfId="0" applyNumberFormat="1" applyFont="1" applyFill="1" applyBorder="1" applyAlignment="1">
      <alignment horizontal="center" wrapText="1" readingOrder="1"/>
    </xf>
    <xf numFmtId="10" fontId="24" fillId="77" borderId="57" xfId="0" applyNumberFormat="1" applyFont="1" applyFill="1" applyBorder="1" applyAlignment="1">
      <alignment horizontal="center" wrapText="1" readingOrder="1"/>
    </xf>
    <xf numFmtId="9" fontId="24" fillId="0" borderId="54" xfId="0" applyNumberFormat="1" applyFont="1" applyBorder="1" applyAlignment="1">
      <alignment horizontal="center" wrapText="1" readingOrder="1"/>
    </xf>
    <xf numFmtId="10" fontId="24" fillId="0" borderId="54" xfId="0" applyNumberFormat="1" applyFont="1" applyBorder="1" applyAlignment="1">
      <alignment horizontal="center" wrapText="1" readingOrder="1"/>
    </xf>
    <xf numFmtId="0" fontId="0" fillId="0" borderId="0" xfId="0" quotePrefix="1"/>
    <xf numFmtId="0" fontId="1" fillId="0" borderId="25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wrapText="1"/>
    </xf>
    <xf numFmtId="166" fontId="0" fillId="0" borderId="25" xfId="0" applyNumberFormat="1" applyBorder="1"/>
    <xf numFmtId="0" fontId="1" fillId="0" borderId="25" xfId="0" applyFont="1" applyBorder="1" applyAlignment="1">
      <alignment horizontal="center" vertical="center" wrapText="1"/>
    </xf>
    <xf numFmtId="166" fontId="0" fillId="0" borderId="59" xfId="0" applyNumberFormat="1" applyBorder="1"/>
    <xf numFmtId="0" fontId="37" fillId="53" borderId="0" xfId="0" applyFont="1" applyFill="1" applyBorder="1" applyAlignment="1">
      <alignment horizontal="left" vertical="center" wrapText="1"/>
    </xf>
    <xf numFmtId="0" fontId="52" fillId="53" borderId="0" xfId="0" applyFont="1" applyFill="1"/>
    <xf numFmtId="0" fontId="2" fillId="71" borderId="0" xfId="0" quotePrefix="1" applyFont="1" applyFill="1" applyAlignment="1">
      <alignment vertical="center"/>
    </xf>
    <xf numFmtId="0" fontId="2" fillId="79" borderId="0" xfId="0" quotePrefix="1" applyFont="1" applyFill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" fillId="0" borderId="59" xfId="0" applyFont="1" applyBorder="1" applyAlignment="1">
      <alignment horizontal="center" vertical="center"/>
    </xf>
    <xf numFmtId="169" fontId="0" fillId="0" borderId="25" xfId="0" applyNumberFormat="1" applyBorder="1" applyAlignment="1">
      <alignment horizontal="center" vertical="center"/>
    </xf>
    <xf numFmtId="166" fontId="0" fillId="0" borderId="59" xfId="0" applyNumberFormat="1" applyBorder="1" applyAlignment="1">
      <alignment horizontal="center" vertical="center"/>
    </xf>
    <xf numFmtId="169" fontId="0" fillId="0" borderId="59" xfId="0" applyNumberForma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33" fillId="80" borderId="0" xfId="0" applyFont="1" applyFill="1"/>
    <xf numFmtId="0" fontId="24" fillId="0" borderId="0" xfId="2" applyFont="1" applyFill="1" applyBorder="1" applyAlignment="1">
      <alignment vertical="center" wrapText="1"/>
    </xf>
    <xf numFmtId="170" fontId="2" fillId="53" borderId="18" xfId="0" applyNumberFormat="1" applyFont="1" applyFill="1" applyBorder="1" applyAlignment="1">
      <alignment horizontal="center"/>
    </xf>
    <xf numFmtId="170" fontId="3" fillId="53" borderId="18" xfId="0" applyNumberFormat="1" applyFont="1" applyFill="1" applyBorder="1" applyAlignment="1">
      <alignment horizontal="center"/>
    </xf>
    <xf numFmtId="170" fontId="2" fillId="53" borderId="0" xfId="0" applyNumberFormat="1" applyFont="1" applyFill="1" applyBorder="1" applyAlignment="1">
      <alignment horizontal="center"/>
    </xf>
    <xf numFmtId="170" fontId="3" fillId="53" borderId="0" xfId="0" applyNumberFormat="1" applyFont="1" applyFill="1" applyBorder="1" applyAlignment="1">
      <alignment horizontal="center"/>
    </xf>
    <xf numFmtId="170" fontId="3" fillId="53" borderId="19" xfId="0" applyNumberFormat="1" applyFont="1" applyFill="1" applyBorder="1" applyAlignment="1">
      <alignment horizontal="center"/>
    </xf>
    <xf numFmtId="0" fontId="3" fillId="53" borderId="61" xfId="0" applyFont="1" applyFill="1" applyBorder="1" applyAlignment="1">
      <alignment horizontal="center"/>
    </xf>
    <xf numFmtId="170" fontId="2" fillId="53" borderId="0" xfId="0" applyNumberFormat="1" applyFont="1" applyFill="1" applyAlignment="1">
      <alignment horizontal="center"/>
    </xf>
    <xf numFmtId="170" fontId="3" fillId="53" borderId="0" xfId="0" applyNumberFormat="1" applyFont="1" applyFill="1" applyAlignment="1">
      <alignment horizontal="center"/>
    </xf>
    <xf numFmtId="165" fontId="24" fillId="70" borderId="0" xfId="2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0" fillId="53" borderId="0" xfId="0" applyFill="1"/>
    <xf numFmtId="0" fontId="6" fillId="53" borderId="0" xfId="997" applyNumberFormat="1" applyFont="1" applyFill="1" applyBorder="1" applyAlignment="1">
      <alignment vertical="center"/>
    </xf>
    <xf numFmtId="0" fontId="24" fillId="53" borderId="0" xfId="997" applyNumberFormat="1" applyFont="1" applyFill="1" applyBorder="1" applyAlignment="1">
      <alignment vertical="center"/>
    </xf>
    <xf numFmtId="0" fontId="77" fillId="53" borderId="0" xfId="0" applyFont="1" applyFill="1" applyAlignment="1">
      <alignment wrapText="1"/>
    </xf>
    <xf numFmtId="0" fontId="58" fillId="53" borderId="0" xfId="997" quotePrefix="1" applyNumberFormat="1" applyFont="1" applyFill="1" applyBorder="1">
      <alignment horizontal="left" vertical="center" indent="1"/>
    </xf>
    <xf numFmtId="0" fontId="58" fillId="53" borderId="0" xfId="999" quotePrefix="1" applyNumberFormat="1" applyFont="1" applyFill="1" applyBorder="1" applyAlignment="1">
      <alignment horizontal="left" vertical="center" indent="2"/>
    </xf>
    <xf numFmtId="9" fontId="58" fillId="53" borderId="0" xfId="1" quotePrefix="1" applyFont="1" applyFill="1" applyBorder="1" applyAlignment="1">
      <alignment horizontal="center" vertical="center"/>
    </xf>
    <xf numFmtId="0" fontId="58" fillId="53" borderId="0" xfId="997" applyNumberFormat="1" applyFont="1" applyFill="1" applyBorder="1">
      <alignment horizontal="left" vertical="center" indent="1"/>
    </xf>
    <xf numFmtId="166" fontId="58" fillId="53" borderId="0" xfId="1004" applyNumberFormat="1" applyFont="1" applyFill="1" applyBorder="1">
      <alignment horizontal="right" vertical="center"/>
    </xf>
    <xf numFmtId="0" fontId="78" fillId="53" borderId="0" xfId="0" applyFont="1" applyFill="1"/>
    <xf numFmtId="0" fontId="62" fillId="53" borderId="0" xfId="0" applyFont="1" applyFill="1"/>
    <xf numFmtId="0" fontId="62" fillId="53" borderId="0" xfId="0" applyFont="1" applyFill="1" applyAlignment="1">
      <alignment horizontal="left"/>
    </xf>
    <xf numFmtId="171" fontId="62" fillId="53" borderId="0" xfId="0" applyNumberFormat="1" applyFont="1" applyFill="1"/>
    <xf numFmtId="0" fontId="62" fillId="53" borderId="0" xfId="0" applyFont="1" applyFill="1" applyAlignment="1">
      <alignment horizontal="left" indent="1"/>
    </xf>
    <xf numFmtId="0" fontId="62" fillId="53" borderId="0" xfId="0" applyFont="1" applyFill="1" applyAlignment="1">
      <alignment horizontal="center" vertical="center"/>
    </xf>
    <xf numFmtId="0" fontId="79" fillId="3" borderId="63" xfId="998" applyNumberFormat="1" applyFont="1" applyFill="1" applyBorder="1" applyAlignment="1">
      <alignment horizontal="center" vertical="center" wrapText="1"/>
    </xf>
    <xf numFmtId="0" fontId="79" fillId="3" borderId="64" xfId="998" applyNumberFormat="1" applyFont="1" applyFill="1" applyBorder="1" applyAlignment="1">
      <alignment horizontal="center" vertical="center" wrapText="1"/>
    </xf>
    <xf numFmtId="0" fontId="79" fillId="3" borderId="64" xfId="998" quotePrefix="1" applyNumberFormat="1" applyFont="1" applyFill="1" applyBorder="1" applyAlignment="1">
      <alignment horizontal="center" vertical="center" wrapText="1"/>
    </xf>
    <xf numFmtId="0" fontId="79" fillId="3" borderId="64" xfId="997" applyNumberFormat="1" applyFont="1" applyFill="1" applyBorder="1" applyAlignment="1">
      <alignment horizontal="center" vertical="center" wrapText="1"/>
    </xf>
    <xf numFmtId="0" fontId="79" fillId="3" borderId="65" xfId="997" applyNumberFormat="1" applyFont="1" applyFill="1" applyBorder="1" applyAlignment="1">
      <alignment horizontal="center" vertical="center" wrapText="1"/>
    </xf>
    <xf numFmtId="0" fontId="81" fillId="0" borderId="0" xfId="997" quotePrefix="1" applyNumberFormat="1" applyFont="1" applyFill="1" applyBorder="1">
      <alignment horizontal="left" vertical="center" indent="1"/>
    </xf>
    <xf numFmtId="0" fontId="81" fillId="0" borderId="0" xfId="999" quotePrefix="1" applyNumberFormat="1" applyFont="1" applyFill="1" applyBorder="1" applyAlignment="1">
      <alignment horizontal="left" vertical="center" indent="2"/>
    </xf>
    <xf numFmtId="9" fontId="81" fillId="0" borderId="0" xfId="1" quotePrefix="1" applyFont="1" applyFill="1" applyBorder="1" applyAlignment="1">
      <alignment horizontal="center" vertical="center"/>
    </xf>
    <xf numFmtId="0" fontId="81" fillId="0" borderId="0" xfId="997" applyNumberFormat="1" applyFont="1" applyFill="1" applyBorder="1">
      <alignment horizontal="left" vertical="center" indent="1"/>
    </xf>
    <xf numFmtId="166" fontId="81" fillId="0" borderId="0" xfId="1004" applyNumberFormat="1" applyFont="1" applyFill="1" applyBorder="1">
      <alignment horizontal="right" vertical="center"/>
    </xf>
    <xf numFmtId="0" fontId="81" fillId="0" borderId="0" xfId="1002" quotePrefix="1" applyNumberFormat="1" applyFont="1" applyFill="1" applyBorder="1">
      <alignment horizontal="left" vertical="center" indent="1"/>
    </xf>
    <xf numFmtId="0" fontId="81" fillId="0" borderId="0" xfId="1003" quotePrefix="1" applyNumberFormat="1" applyFont="1" applyFill="1" applyBorder="1" applyAlignment="1">
      <alignment horizontal="left" vertical="center" indent="2"/>
    </xf>
    <xf numFmtId="168" fontId="0" fillId="0" borderId="0" xfId="0" applyNumberFormat="1"/>
    <xf numFmtId="168" fontId="48" fillId="0" borderId="25" xfId="0" applyNumberFormat="1" applyFont="1" applyBorder="1" applyAlignment="1">
      <alignment horizontal="right" indent="1"/>
    </xf>
    <xf numFmtId="0" fontId="51" fillId="0" borderId="0" xfId="0" applyFont="1" applyFill="1" applyAlignment="1">
      <alignment wrapText="1"/>
    </xf>
    <xf numFmtId="168" fontId="47" fillId="53" borderId="23" xfId="0" applyNumberFormat="1" applyFont="1" applyFill="1" applyBorder="1" applyAlignment="1">
      <alignment horizontal="right" indent="1"/>
    </xf>
    <xf numFmtId="168" fontId="3" fillId="53" borderId="24" xfId="0" applyNumberFormat="1" applyFont="1" applyFill="1" applyBorder="1" applyAlignment="1">
      <alignment horizontal="right" indent="1"/>
    </xf>
    <xf numFmtId="168" fontId="47" fillId="53" borderId="24" xfId="0" applyNumberFormat="1" applyFont="1" applyFill="1" applyBorder="1" applyAlignment="1">
      <alignment horizontal="right" indent="1"/>
    </xf>
    <xf numFmtId="0" fontId="24" fillId="0" borderId="0" xfId="0" applyFont="1" applyFill="1"/>
    <xf numFmtId="0" fontId="24" fillId="53" borderId="0" xfId="0" applyFont="1" applyFill="1" applyAlignment="1">
      <alignment horizontal="left" vertical="center"/>
    </xf>
    <xf numFmtId="0" fontId="5" fillId="53" borderId="12" xfId="976" applyFont="1" applyFill="1" applyBorder="1" applyAlignment="1">
      <alignment vertical="top" wrapText="1"/>
    </xf>
    <xf numFmtId="0" fontId="5" fillId="53" borderId="12" xfId="976" applyFont="1" applyFill="1" applyBorder="1" applyAlignment="1">
      <alignment horizontal="center" vertical="top" wrapText="1"/>
    </xf>
    <xf numFmtId="166" fontId="5" fillId="53" borderId="12" xfId="976" applyNumberFormat="1" applyFont="1" applyFill="1" applyBorder="1" applyAlignment="1">
      <alignment horizontal="center" vertical="top" wrapText="1"/>
    </xf>
    <xf numFmtId="0" fontId="5" fillId="0" borderId="59" xfId="976" applyFont="1" applyFill="1" applyBorder="1" applyAlignment="1">
      <alignment vertical="top" wrapText="1"/>
    </xf>
    <xf numFmtId="0" fontId="5" fillId="0" borderId="59" xfId="976" applyFont="1" applyFill="1" applyBorder="1" applyAlignment="1">
      <alignment horizontal="center" vertical="top" wrapText="1"/>
    </xf>
    <xf numFmtId="166" fontId="5" fillId="0" borderId="59" xfId="976" applyNumberFormat="1" applyFont="1" applyFill="1" applyBorder="1" applyAlignment="1">
      <alignment horizontal="center" vertical="top" wrapText="1"/>
    </xf>
    <xf numFmtId="0" fontId="59" fillId="0" borderId="0" xfId="0" applyFont="1" applyAlignment="1">
      <alignment horizontal="left" indent="1"/>
    </xf>
    <xf numFmtId="168" fontId="48" fillId="53" borderId="0" xfId="0" applyNumberFormat="1" applyFont="1" applyFill="1" applyAlignment="1">
      <alignment horizontal="right" indent="1"/>
    </xf>
    <xf numFmtId="168" fontId="51" fillId="53" borderId="25" xfId="0" applyNumberFormat="1" applyFont="1" applyFill="1" applyBorder="1" applyAlignment="1">
      <alignment horizontal="right" indent="1"/>
    </xf>
    <xf numFmtId="168" fontId="24" fillId="53" borderId="40" xfId="0" applyNumberFormat="1" applyFont="1" applyFill="1" applyBorder="1" applyAlignment="1">
      <alignment horizontal="center" vertical="center" wrapText="1"/>
    </xf>
    <xf numFmtId="168" fontId="49" fillId="53" borderId="16" xfId="0" applyNumberFormat="1" applyFont="1" applyFill="1" applyBorder="1" applyAlignment="1">
      <alignment horizontal="right" indent="1"/>
    </xf>
    <xf numFmtId="168" fontId="47" fillId="53" borderId="40" xfId="0" applyNumberFormat="1" applyFont="1" applyFill="1" applyBorder="1" applyAlignment="1">
      <alignment horizontal="center" vertical="center" wrapText="1"/>
    </xf>
    <xf numFmtId="168" fontId="6" fillId="53" borderId="23" xfId="0" applyNumberFormat="1" applyFont="1" applyFill="1" applyBorder="1" applyAlignment="1">
      <alignment horizontal="right" indent="1"/>
    </xf>
    <xf numFmtId="0" fontId="51" fillId="53" borderId="0" xfId="0" applyFont="1" applyFill="1"/>
    <xf numFmtId="0" fontId="45" fillId="0" borderId="17" xfId="0" applyFont="1" applyBorder="1" applyAlignment="1">
      <alignment wrapText="1"/>
    </xf>
    <xf numFmtId="0" fontId="52" fillId="0" borderId="0" xfId="0" applyFont="1"/>
    <xf numFmtId="0" fontId="83" fillId="0" borderId="0" xfId="0" applyFont="1"/>
    <xf numFmtId="0" fontId="87" fillId="0" borderId="0" xfId="0" applyFont="1"/>
    <xf numFmtId="0" fontId="42" fillId="69" borderId="0" xfId="2" applyFont="1" applyFill="1" applyBorder="1" applyAlignment="1">
      <alignment horizontal="left" vertical="center"/>
    </xf>
    <xf numFmtId="0" fontId="51" fillId="53" borderId="0" xfId="0" applyFont="1" applyFill="1" applyAlignment="1">
      <alignment horizontal="left" vertical="center" wrapText="1"/>
    </xf>
    <xf numFmtId="0" fontId="54" fillId="56" borderId="0" xfId="0" applyFont="1" applyFill="1" applyBorder="1" applyAlignment="1">
      <alignment vertical="center" wrapText="1"/>
    </xf>
    <xf numFmtId="0" fontId="0" fillId="56" borderId="0" xfId="0" applyFill="1"/>
    <xf numFmtId="0" fontId="40" fillId="56" borderId="0" xfId="0" applyFont="1" applyFill="1" applyBorder="1" applyAlignment="1">
      <alignment vertical="center"/>
    </xf>
    <xf numFmtId="0" fontId="91" fillId="53" borderId="0" xfId="0" applyFont="1" applyFill="1" applyBorder="1"/>
    <xf numFmtId="0" fontId="85" fillId="70" borderId="66" xfId="1016" applyFont="1" applyFill="1" applyBorder="1" applyAlignment="1" applyProtection="1">
      <alignment horizontal="left" vertical="center"/>
    </xf>
    <xf numFmtId="0" fontId="87" fillId="70" borderId="67" xfId="0" applyFont="1" applyFill="1" applyBorder="1" applyAlignment="1">
      <alignment horizontal="left" vertical="center" wrapText="1"/>
    </xf>
    <xf numFmtId="0" fontId="87" fillId="70" borderId="0" xfId="0" applyFont="1" applyFill="1" applyBorder="1" applyAlignment="1">
      <alignment horizontal="left" vertical="center" wrapText="1"/>
    </xf>
    <xf numFmtId="0" fontId="87" fillId="70" borderId="68" xfId="0" applyFont="1" applyFill="1" applyBorder="1" applyAlignment="1">
      <alignment horizontal="left" vertical="center" wrapText="1"/>
    </xf>
    <xf numFmtId="0" fontId="61" fillId="53" borderId="29" xfId="0" applyFont="1" applyFill="1" applyBorder="1" applyAlignment="1">
      <alignment horizontal="center" vertical="center" textRotation="90"/>
    </xf>
    <xf numFmtId="0" fontId="61" fillId="53" borderId="36" xfId="0" applyFont="1" applyFill="1" applyBorder="1" applyAlignment="1">
      <alignment horizontal="center" vertical="center" textRotation="90"/>
    </xf>
    <xf numFmtId="0" fontId="88" fillId="56" borderId="0" xfId="0" applyFont="1" applyFill="1" applyBorder="1" applyAlignment="1">
      <alignment horizontal="center" vertical="center"/>
    </xf>
    <xf numFmtId="0" fontId="62" fillId="0" borderId="0" xfId="0" applyFont="1" applyAlignment="1">
      <alignment horizontal="left" vertical="center" wrapText="1"/>
    </xf>
    <xf numFmtId="0" fontId="62" fillId="0" borderId="15" xfId="0" applyFont="1" applyBorder="1" applyAlignment="1">
      <alignment horizontal="left" vertical="center" wrapText="1"/>
    </xf>
    <xf numFmtId="0" fontId="40" fillId="58" borderId="0" xfId="0" applyFont="1" applyFill="1" applyBorder="1" applyAlignment="1">
      <alignment horizontal="center" vertical="center" wrapText="1"/>
    </xf>
    <xf numFmtId="0" fontId="40" fillId="64" borderId="0" xfId="0" applyFont="1" applyFill="1" applyBorder="1" applyAlignment="1">
      <alignment horizontal="center" vertical="center" wrapText="1"/>
    </xf>
    <xf numFmtId="0" fontId="46" fillId="60" borderId="0" xfId="0" applyFont="1" applyFill="1" applyBorder="1" applyAlignment="1">
      <alignment horizontal="center" vertical="center" wrapText="1" readingOrder="1"/>
    </xf>
    <xf numFmtId="0" fontId="46" fillId="62" borderId="0" xfId="0" applyFont="1" applyFill="1" applyBorder="1" applyAlignment="1">
      <alignment horizontal="center" vertical="center" wrapText="1" readingOrder="1"/>
    </xf>
    <xf numFmtId="0" fontId="46" fillId="63" borderId="0" xfId="0" applyFont="1" applyFill="1" applyBorder="1" applyAlignment="1">
      <alignment horizontal="center" vertical="center" wrapText="1" readingOrder="1"/>
    </xf>
    <xf numFmtId="0" fontId="61" fillId="53" borderId="26" xfId="0" applyFont="1" applyFill="1" applyBorder="1" applyAlignment="1">
      <alignment horizontal="center" vertical="center" textRotation="90" wrapText="1"/>
    </xf>
    <xf numFmtId="0" fontId="61" fillId="53" borderId="29" xfId="0" applyFont="1" applyFill="1" applyBorder="1" applyAlignment="1">
      <alignment horizontal="center" vertical="center" textRotation="90" wrapText="1"/>
    </xf>
    <xf numFmtId="0" fontId="66" fillId="53" borderId="29" xfId="0" applyFont="1" applyFill="1" applyBorder="1" applyAlignment="1">
      <alignment horizontal="center" vertical="center" textRotation="90" wrapText="1"/>
    </xf>
    <xf numFmtId="0" fontId="89" fillId="56" borderId="0" xfId="0" applyFont="1" applyFill="1" applyBorder="1" applyAlignment="1">
      <alignment horizontal="center" vertical="center"/>
    </xf>
    <xf numFmtId="0" fontId="77" fillId="53" borderId="0" xfId="0" applyFont="1" applyFill="1" applyAlignment="1">
      <alignment horizontal="center" vertical="center" wrapText="1"/>
    </xf>
    <xf numFmtId="0" fontId="51" fillId="53" borderId="0" xfId="0" applyFont="1" applyFill="1" applyAlignment="1">
      <alignment horizontal="left" vertical="center" wrapText="1"/>
    </xf>
    <xf numFmtId="0" fontId="41" fillId="62" borderId="0" xfId="2" applyFont="1" applyFill="1" applyBorder="1" applyAlignment="1">
      <alignment horizontal="left" vertical="center" wrapText="1"/>
    </xf>
    <xf numFmtId="0" fontId="90" fillId="56" borderId="20" xfId="2" applyFont="1" applyFill="1" applyBorder="1" applyAlignment="1">
      <alignment horizontal="center" vertical="center" wrapText="1"/>
    </xf>
    <xf numFmtId="0" fontId="41" fillId="58" borderId="0" xfId="2" applyFont="1" applyFill="1" applyBorder="1" applyAlignment="1">
      <alignment horizontal="left" vertical="center" wrapText="1"/>
    </xf>
    <xf numFmtId="0" fontId="41" fillId="64" borderId="0" xfId="2" applyFont="1" applyFill="1" applyBorder="1" applyAlignment="1">
      <alignment horizontal="left" vertical="center" wrapText="1"/>
    </xf>
    <xf numFmtId="0" fontId="41" fillId="59" borderId="0" xfId="2" applyFont="1" applyFill="1" applyBorder="1" applyAlignment="1">
      <alignment horizontal="left" vertical="center" wrapText="1"/>
    </xf>
    <xf numFmtId="0" fontId="41" fillId="61" borderId="0" xfId="2" applyFont="1" applyFill="1" applyBorder="1" applyAlignment="1">
      <alignment horizontal="left" vertical="center" wrapText="1"/>
    </xf>
    <xf numFmtId="0" fontId="36" fillId="53" borderId="0" xfId="0" applyFont="1" applyFill="1" applyAlignment="1">
      <alignment horizontal="left" vertical="center" wrapText="1"/>
    </xf>
    <xf numFmtId="0" fontId="79" fillId="56" borderId="0" xfId="0" applyFont="1" applyFill="1" applyAlignment="1">
      <alignment horizontal="center" vertical="center" wrapText="1"/>
    </xf>
    <xf numFmtId="0" fontId="40" fillId="56" borderId="0" xfId="0" applyFont="1" applyFill="1" applyBorder="1" applyAlignment="1">
      <alignment horizontal="center" vertical="center"/>
    </xf>
    <xf numFmtId="0" fontId="3" fillId="54" borderId="0" xfId="0" applyFont="1" applyFill="1" applyAlignment="1">
      <alignment horizontal="left"/>
    </xf>
    <xf numFmtId="0" fontId="3" fillId="64" borderId="26" xfId="0" applyFont="1" applyFill="1" applyBorder="1" applyAlignment="1">
      <alignment horizontal="center"/>
    </xf>
    <xf numFmtId="0" fontId="3" fillId="64" borderId="41" xfId="0" applyFont="1" applyFill="1" applyBorder="1" applyAlignment="1">
      <alignment horizontal="center"/>
    </xf>
    <xf numFmtId="0" fontId="3" fillId="64" borderId="16" xfId="0" applyFont="1" applyFill="1" applyBorder="1" applyAlignment="1">
      <alignment horizontal="center"/>
    </xf>
    <xf numFmtId="0" fontId="54" fillId="56" borderId="0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57" borderId="29" xfId="0" applyFont="1" applyFill="1" applyBorder="1" applyAlignment="1">
      <alignment horizontal="center"/>
    </xf>
    <xf numFmtId="0" fontId="3" fillId="57" borderId="41" xfId="0" applyFont="1" applyFill="1" applyBorder="1" applyAlignment="1">
      <alignment horizontal="center"/>
    </xf>
    <xf numFmtId="0" fontId="3" fillId="57" borderId="16" xfId="0" applyFont="1" applyFill="1" applyBorder="1" applyAlignment="1">
      <alignment horizontal="center"/>
    </xf>
    <xf numFmtId="0" fontId="37" fillId="59" borderId="39" xfId="0" applyFont="1" applyFill="1" applyBorder="1" applyAlignment="1">
      <alignment horizontal="center" vertical="center" wrapText="1"/>
    </xf>
    <xf numFmtId="0" fontId="37" fillId="61" borderId="0" xfId="0" applyFont="1" applyFill="1" applyBorder="1" applyAlignment="1">
      <alignment horizontal="center" vertical="center" wrapText="1"/>
    </xf>
    <xf numFmtId="0" fontId="37" fillId="62" borderId="0" xfId="0" applyFont="1" applyFill="1" applyBorder="1" applyAlignment="1">
      <alignment horizontal="center" vertical="center" wrapText="1"/>
    </xf>
    <xf numFmtId="0" fontId="37" fillId="63" borderId="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4" fillId="56" borderId="0" xfId="0" applyFont="1" applyFill="1" applyBorder="1" applyAlignment="1">
      <alignment horizontal="center" vertical="center" wrapText="1"/>
    </xf>
    <xf numFmtId="0" fontId="50" fillId="53" borderId="0" xfId="0" applyFont="1" applyFill="1" applyAlignment="1">
      <alignment horizontal="center"/>
    </xf>
    <xf numFmtId="0" fontId="54" fillId="56" borderId="21" xfId="0" applyFont="1" applyFill="1" applyBorder="1" applyAlignment="1">
      <alignment horizontal="center" vertical="center" wrapText="1"/>
    </xf>
    <xf numFmtId="0" fontId="43" fillId="60" borderId="0" xfId="976" applyFont="1" applyFill="1" applyBorder="1" applyAlignment="1">
      <alignment horizontal="left" vertical="center"/>
    </xf>
    <xf numFmtId="0" fontId="55" fillId="0" borderId="15" xfId="976" applyFont="1" applyFill="1" applyBorder="1" applyAlignment="1">
      <alignment horizontal="center" vertical="center"/>
    </xf>
    <xf numFmtId="0" fontId="55" fillId="0" borderId="15" xfId="976" applyFont="1" applyFill="1" applyBorder="1" applyAlignment="1">
      <alignment horizontal="center" vertical="center" wrapText="1"/>
    </xf>
    <xf numFmtId="0" fontId="55" fillId="0" borderId="15" xfId="976" applyFont="1" applyFill="1" applyBorder="1" applyAlignment="1">
      <alignment horizontal="center" vertical="top" wrapText="1"/>
    </xf>
    <xf numFmtId="0" fontId="43" fillId="64" borderId="0" xfId="976" applyFont="1" applyFill="1" applyBorder="1" applyAlignment="1">
      <alignment horizontal="left" vertical="center"/>
    </xf>
    <xf numFmtId="0" fontId="43" fillId="57" borderId="0" xfId="976" applyFont="1" applyFill="1" applyBorder="1" applyAlignment="1">
      <alignment horizontal="left" vertical="center"/>
    </xf>
    <xf numFmtId="0" fontId="79" fillId="56" borderId="0" xfId="0" applyFont="1" applyFill="1" applyBorder="1" applyAlignment="1">
      <alignment horizontal="center" vertical="center" wrapText="1"/>
    </xf>
    <xf numFmtId="0" fontId="75" fillId="78" borderId="14" xfId="0" applyFont="1" applyFill="1" applyBorder="1" applyAlignment="1">
      <alignment horizontal="center" vertical="center" wrapText="1"/>
    </xf>
    <xf numFmtId="0" fontId="75" fillId="78" borderId="18" xfId="0" applyFont="1" applyFill="1" applyBorder="1" applyAlignment="1">
      <alignment horizontal="center" vertical="center" wrapText="1"/>
    </xf>
    <xf numFmtId="0" fontId="75" fillId="78" borderId="58" xfId="0" applyFont="1" applyFill="1" applyBorder="1" applyAlignment="1">
      <alignment horizontal="center" vertical="center" wrapText="1"/>
    </xf>
    <xf numFmtId="0" fontId="75" fillId="61" borderId="60" xfId="0" applyFont="1" applyFill="1" applyBorder="1" applyAlignment="1">
      <alignment horizontal="center" vertical="center" wrapText="1"/>
    </xf>
    <xf numFmtId="0" fontId="75" fillId="61" borderId="18" xfId="0" applyFont="1" applyFill="1" applyBorder="1" applyAlignment="1">
      <alignment horizontal="center" vertical="center" wrapText="1"/>
    </xf>
    <xf numFmtId="0" fontId="75" fillId="61" borderId="58" xfId="0" applyFont="1" applyFill="1" applyBorder="1" applyAlignment="1">
      <alignment horizontal="center" vertical="center" wrapText="1"/>
    </xf>
    <xf numFmtId="0" fontId="37" fillId="56" borderId="0" xfId="0" applyFont="1" applyFill="1" applyBorder="1" applyAlignment="1">
      <alignment horizontal="left" vertical="center" wrapText="1"/>
    </xf>
  </cellXfs>
  <cellStyles count="1017">
    <cellStyle name="Accent1 - 20%" xfId="9"/>
    <cellStyle name="Accent1 - 20% 2" xfId="10"/>
    <cellStyle name="Accent1 - 20% 3" xfId="11"/>
    <cellStyle name="Accent1 - 20% 4" xfId="12"/>
    <cellStyle name="Accent1 - 40%" xfId="13"/>
    <cellStyle name="Accent1 - 40% 2" xfId="14"/>
    <cellStyle name="Accent1 - 40% 3" xfId="15"/>
    <cellStyle name="Accent1 - 40% 4" xfId="16"/>
    <cellStyle name="Accent1 - 60%" xfId="17"/>
    <cellStyle name="Accent1 - 60% 2" xfId="18"/>
    <cellStyle name="Accent1 - 60% 3" xfId="19"/>
    <cellStyle name="Accent1 - 60% 4" xfId="20"/>
    <cellStyle name="Accent1 10" xfId="21"/>
    <cellStyle name="Accent1 11" xfId="22"/>
    <cellStyle name="Accent1 12" xfId="23"/>
    <cellStyle name="Accent1 13" xfId="24"/>
    <cellStyle name="Accent1 14" xfId="25"/>
    <cellStyle name="Accent1 15" xfId="26"/>
    <cellStyle name="Accent1 16" xfId="27"/>
    <cellStyle name="Accent1 17" xfId="28"/>
    <cellStyle name="Accent1 18" xfId="29"/>
    <cellStyle name="Accent1 19" xfId="30"/>
    <cellStyle name="Accent1 2" xfId="31"/>
    <cellStyle name="Accent1 20" xfId="32"/>
    <cellStyle name="Accent1 21" xfId="33"/>
    <cellStyle name="Accent1 22" xfId="34"/>
    <cellStyle name="Accent1 23" xfId="35"/>
    <cellStyle name="Accent1 3" xfId="36"/>
    <cellStyle name="Accent1 4" xfId="37"/>
    <cellStyle name="Accent1 5" xfId="38"/>
    <cellStyle name="Accent1 6" xfId="39"/>
    <cellStyle name="Accent1 7" xfId="40"/>
    <cellStyle name="Accent1 8" xfId="41"/>
    <cellStyle name="Accent1 9" xfId="42"/>
    <cellStyle name="Accent2 - 20%" xfId="43"/>
    <cellStyle name="Accent2 - 20% 2" xfId="44"/>
    <cellStyle name="Accent2 - 20% 3" xfId="45"/>
    <cellStyle name="Accent2 - 20% 4" xfId="46"/>
    <cellStyle name="Accent2 - 40%" xfId="47"/>
    <cellStyle name="Accent2 - 40% 2" xfId="48"/>
    <cellStyle name="Accent2 - 40% 3" xfId="49"/>
    <cellStyle name="Accent2 - 40% 4" xfId="50"/>
    <cellStyle name="Accent2 - 60%" xfId="51"/>
    <cellStyle name="Accent2 - 60% 2" xfId="52"/>
    <cellStyle name="Accent2 - 60% 3" xfId="53"/>
    <cellStyle name="Accent2 - 60% 4" xfId="54"/>
    <cellStyle name="Accent2 10" xfId="55"/>
    <cellStyle name="Accent2 11" xfId="56"/>
    <cellStyle name="Accent2 12" xfId="57"/>
    <cellStyle name="Accent2 13" xfId="58"/>
    <cellStyle name="Accent2 14" xfId="59"/>
    <cellStyle name="Accent2 15" xfId="60"/>
    <cellStyle name="Accent2 16" xfId="61"/>
    <cellStyle name="Accent2 17" xfId="62"/>
    <cellStyle name="Accent2 18" xfId="63"/>
    <cellStyle name="Accent2 19" xfId="64"/>
    <cellStyle name="Accent2 2" xfId="65"/>
    <cellStyle name="Accent2 20" xfId="66"/>
    <cellStyle name="Accent2 21" xfId="67"/>
    <cellStyle name="Accent2 22" xfId="68"/>
    <cellStyle name="Accent2 23" xfId="69"/>
    <cellStyle name="Accent2 3" xfId="70"/>
    <cellStyle name="Accent2 4" xfId="71"/>
    <cellStyle name="Accent2 5" xfId="72"/>
    <cellStyle name="Accent2 6" xfId="73"/>
    <cellStyle name="Accent2 7" xfId="74"/>
    <cellStyle name="Accent2 8" xfId="75"/>
    <cellStyle name="Accent2 9" xfId="76"/>
    <cellStyle name="Accent3 - 20%" xfId="77"/>
    <cellStyle name="Accent3 - 20% 2" xfId="78"/>
    <cellStyle name="Accent3 - 20% 3" xfId="79"/>
    <cellStyle name="Accent3 - 20% 4" xfId="80"/>
    <cellStyle name="Accent3 - 40%" xfId="81"/>
    <cellStyle name="Accent3 - 40% 2" xfId="82"/>
    <cellStyle name="Accent3 - 40% 3" xfId="83"/>
    <cellStyle name="Accent3 - 40% 4" xfId="84"/>
    <cellStyle name="Accent3 - 60%" xfId="85"/>
    <cellStyle name="Accent3 - 60% 2" xfId="86"/>
    <cellStyle name="Accent3 - 60% 3" xfId="87"/>
    <cellStyle name="Accent3 - 60% 4" xfId="88"/>
    <cellStyle name="Accent3 10" xfId="89"/>
    <cellStyle name="Accent3 11" xfId="90"/>
    <cellStyle name="Accent3 12" xfId="91"/>
    <cellStyle name="Accent3 13" xfId="92"/>
    <cellStyle name="Accent3 14" xfId="93"/>
    <cellStyle name="Accent3 15" xfId="94"/>
    <cellStyle name="Accent3 16" xfId="95"/>
    <cellStyle name="Accent3 17" xfId="96"/>
    <cellStyle name="Accent3 18" xfId="97"/>
    <cellStyle name="Accent3 19" xfId="98"/>
    <cellStyle name="Accent3 2" xfId="99"/>
    <cellStyle name="Accent3 20" xfId="100"/>
    <cellStyle name="Accent3 21" xfId="101"/>
    <cellStyle name="Accent3 22" xfId="102"/>
    <cellStyle name="Accent3 23" xfId="103"/>
    <cellStyle name="Accent3 3" xfId="104"/>
    <cellStyle name="Accent3 4" xfId="105"/>
    <cellStyle name="Accent3 5" xfId="106"/>
    <cellStyle name="Accent3 6" xfId="107"/>
    <cellStyle name="Accent3 7" xfId="108"/>
    <cellStyle name="Accent3 8" xfId="109"/>
    <cellStyle name="Accent3 9" xfId="110"/>
    <cellStyle name="Accent4 - 20%" xfId="111"/>
    <cellStyle name="Accent4 - 20% 2" xfId="112"/>
    <cellStyle name="Accent4 - 20% 3" xfId="113"/>
    <cellStyle name="Accent4 - 20% 4" xfId="114"/>
    <cellStyle name="Accent4 - 40%" xfId="115"/>
    <cellStyle name="Accent4 - 40% 2" xfId="116"/>
    <cellStyle name="Accent4 - 40% 3" xfId="117"/>
    <cellStyle name="Accent4 - 40% 4" xfId="118"/>
    <cellStyle name="Accent4 - 60%" xfId="119"/>
    <cellStyle name="Accent4 - 60% 2" xfId="120"/>
    <cellStyle name="Accent4 - 60% 3" xfId="121"/>
    <cellStyle name="Accent4 - 60% 4" xfId="122"/>
    <cellStyle name="Accent4 10" xfId="123"/>
    <cellStyle name="Accent4 11" xfId="124"/>
    <cellStyle name="Accent4 12" xfId="125"/>
    <cellStyle name="Accent4 13" xfId="126"/>
    <cellStyle name="Accent4 14" xfId="127"/>
    <cellStyle name="Accent4 15" xfId="128"/>
    <cellStyle name="Accent4 16" xfId="129"/>
    <cellStyle name="Accent4 17" xfId="130"/>
    <cellStyle name="Accent4 18" xfId="131"/>
    <cellStyle name="Accent4 19" xfId="132"/>
    <cellStyle name="Accent4 2" xfId="133"/>
    <cellStyle name="Accent4 20" xfId="134"/>
    <cellStyle name="Accent4 21" xfId="135"/>
    <cellStyle name="Accent4 22" xfId="136"/>
    <cellStyle name="Accent4 23" xfId="137"/>
    <cellStyle name="Accent4 3" xfId="138"/>
    <cellStyle name="Accent4 4" xfId="139"/>
    <cellStyle name="Accent4 5" xfId="140"/>
    <cellStyle name="Accent4 6" xfId="141"/>
    <cellStyle name="Accent4 7" xfId="142"/>
    <cellStyle name="Accent4 8" xfId="143"/>
    <cellStyle name="Accent4 9" xfId="144"/>
    <cellStyle name="Accent5 - 20%" xfId="145"/>
    <cellStyle name="Accent5 - 20% 2" xfId="146"/>
    <cellStyle name="Accent5 - 20% 3" xfId="147"/>
    <cellStyle name="Accent5 - 20% 4" xfId="148"/>
    <cellStyle name="Accent5 - 40%" xfId="149"/>
    <cellStyle name="Accent5 - 40% 2" xfId="150"/>
    <cellStyle name="Accent5 - 40% 3" xfId="151"/>
    <cellStyle name="Accent5 - 40% 4" xfId="152"/>
    <cellStyle name="Accent5 - 60%" xfId="153"/>
    <cellStyle name="Accent5 - 60% 2" xfId="154"/>
    <cellStyle name="Accent5 - 60% 3" xfId="155"/>
    <cellStyle name="Accent5 - 60% 4" xfId="156"/>
    <cellStyle name="Accent5 10" xfId="157"/>
    <cellStyle name="Accent5 11" xfId="158"/>
    <cellStyle name="Accent5 12" xfId="159"/>
    <cellStyle name="Accent5 13" xfId="160"/>
    <cellStyle name="Accent5 14" xfId="161"/>
    <cellStyle name="Accent5 15" xfId="162"/>
    <cellStyle name="Accent5 16" xfId="163"/>
    <cellStyle name="Accent5 17" xfId="164"/>
    <cellStyle name="Accent5 18" xfId="165"/>
    <cellStyle name="Accent5 19" xfId="166"/>
    <cellStyle name="Accent5 2" xfId="167"/>
    <cellStyle name="Accent5 20" xfId="168"/>
    <cellStyle name="Accent5 21" xfId="169"/>
    <cellStyle name="Accent5 22" xfId="170"/>
    <cellStyle name="Accent5 23" xfId="171"/>
    <cellStyle name="Accent5 3" xfId="172"/>
    <cellStyle name="Accent5 4" xfId="173"/>
    <cellStyle name="Accent5 5" xfId="174"/>
    <cellStyle name="Accent5 6" xfId="175"/>
    <cellStyle name="Accent5 7" xfId="176"/>
    <cellStyle name="Accent5 8" xfId="177"/>
    <cellStyle name="Accent5 9" xfId="178"/>
    <cellStyle name="Accent6 - 20%" xfId="179"/>
    <cellStyle name="Accent6 - 20% 2" xfId="180"/>
    <cellStyle name="Accent6 - 20% 3" xfId="181"/>
    <cellStyle name="Accent6 - 20% 4" xfId="182"/>
    <cellStyle name="Accent6 - 40%" xfId="183"/>
    <cellStyle name="Accent6 - 40% 2" xfId="184"/>
    <cellStyle name="Accent6 - 40% 3" xfId="185"/>
    <cellStyle name="Accent6 - 40% 4" xfId="186"/>
    <cellStyle name="Accent6 - 60%" xfId="187"/>
    <cellStyle name="Accent6 - 60% 2" xfId="188"/>
    <cellStyle name="Accent6 - 60% 3" xfId="189"/>
    <cellStyle name="Accent6 - 60% 4" xfId="190"/>
    <cellStyle name="Accent6 10" xfId="191"/>
    <cellStyle name="Accent6 11" xfId="192"/>
    <cellStyle name="Accent6 12" xfId="193"/>
    <cellStyle name="Accent6 13" xfId="194"/>
    <cellStyle name="Accent6 14" xfId="195"/>
    <cellStyle name="Accent6 15" xfId="196"/>
    <cellStyle name="Accent6 16" xfId="197"/>
    <cellStyle name="Accent6 17" xfId="198"/>
    <cellStyle name="Accent6 18" xfId="199"/>
    <cellStyle name="Accent6 19" xfId="200"/>
    <cellStyle name="Accent6 2" xfId="201"/>
    <cellStyle name="Accent6 20" xfId="202"/>
    <cellStyle name="Accent6 21" xfId="203"/>
    <cellStyle name="Accent6 22" xfId="204"/>
    <cellStyle name="Accent6 23" xfId="205"/>
    <cellStyle name="Accent6 3" xfId="206"/>
    <cellStyle name="Accent6 4" xfId="207"/>
    <cellStyle name="Accent6 5" xfId="208"/>
    <cellStyle name="Accent6 6" xfId="209"/>
    <cellStyle name="Accent6 7" xfId="210"/>
    <cellStyle name="Accent6 8" xfId="211"/>
    <cellStyle name="Accent6 9" xfId="212"/>
    <cellStyle name="Bad 2" xfId="213"/>
    <cellStyle name="Bad 3" xfId="1006"/>
    <cellStyle name="Calculation 2" xfId="214"/>
    <cellStyle name="Calculation 2 2" xfId="215"/>
    <cellStyle name="Calculation 2 3" xfId="216"/>
    <cellStyle name="Calculation 2 4" xfId="217"/>
    <cellStyle name="Calculation 3" xfId="218"/>
    <cellStyle name="Calculation 3 2" xfId="219"/>
    <cellStyle name="Calculation 3 3" xfId="220"/>
    <cellStyle name="Calculation 3 4" xfId="221"/>
    <cellStyle name="Calculation 4" xfId="222"/>
    <cellStyle name="Calculation 4 2" xfId="223"/>
    <cellStyle name="Calculation 4 3" xfId="224"/>
    <cellStyle name="Calculation 5" xfId="225"/>
    <cellStyle name="Calculation 6" xfId="226"/>
    <cellStyle name="Calculation 7" xfId="227"/>
    <cellStyle name="Calculation 8" xfId="228"/>
    <cellStyle name="Check Cell 2" xfId="229"/>
    <cellStyle name="Check Cell 3" xfId="1007"/>
    <cellStyle name="Comma 2" xfId="230"/>
    <cellStyle name="Comma 3" xfId="231"/>
    <cellStyle name="Comma 4" xfId="232"/>
    <cellStyle name="Currency 2" xfId="233"/>
    <cellStyle name="Currency 3" xfId="234"/>
    <cellStyle name="Emphasis 1" xfId="235"/>
    <cellStyle name="Emphasis 1 2" xfId="236"/>
    <cellStyle name="Emphasis 1 3" xfId="237"/>
    <cellStyle name="Emphasis 1 4" xfId="238"/>
    <cellStyle name="Emphasis 2" xfId="239"/>
    <cellStyle name="Emphasis 2 2" xfId="240"/>
    <cellStyle name="Emphasis 2 3" xfId="241"/>
    <cellStyle name="Emphasis 2 4" xfId="242"/>
    <cellStyle name="Emphasis 3" xfId="243"/>
    <cellStyle name="Emphasis 3 2" xfId="244"/>
    <cellStyle name="Emphasis 3 3" xfId="245"/>
    <cellStyle name="Emphasis 3 4" xfId="246"/>
    <cellStyle name="Good 2" xfId="247"/>
    <cellStyle name="Good 3" xfId="248"/>
    <cellStyle name="Good 4" xfId="1008"/>
    <cellStyle name="Heading 1 2" xfId="249"/>
    <cellStyle name="Heading 1 3" xfId="1009"/>
    <cellStyle name="Heading 2 2" xfId="250"/>
    <cellStyle name="Heading 2 3" xfId="1010"/>
    <cellStyle name="Heading 3 2" xfId="251"/>
    <cellStyle name="Heading 3 3" xfId="1011"/>
    <cellStyle name="Heading 4 2" xfId="252"/>
    <cellStyle name="Heading 4 3" xfId="1012"/>
    <cellStyle name="Input 2" xfId="253"/>
    <cellStyle name="Input 2 2" xfId="254"/>
    <cellStyle name="Input 2 3" xfId="255"/>
    <cellStyle name="Input 2 4" xfId="256"/>
    <cellStyle name="Input 3" xfId="257"/>
    <cellStyle name="Input 3 2" xfId="258"/>
    <cellStyle name="Input 3 3" xfId="259"/>
    <cellStyle name="Input 3 4" xfId="260"/>
    <cellStyle name="Input 4" xfId="261"/>
    <cellStyle name="Input 4 2" xfId="262"/>
    <cellStyle name="Input 4 3" xfId="263"/>
    <cellStyle name="Input 5" xfId="264"/>
    <cellStyle name="Input 6" xfId="265"/>
    <cellStyle name="Input 7" xfId="266"/>
    <cellStyle name="Input 8" xfId="267"/>
    <cellStyle name="Lien hypertexte 2" xfId="1016"/>
    <cellStyle name="Linked Cell 2" xfId="268"/>
    <cellStyle name="Linked Cell 3" xfId="1013"/>
    <cellStyle name="Milliers 2" xfId="269"/>
    <cellStyle name="Milliers 2 2" xfId="270"/>
    <cellStyle name="Neutral 2" xfId="271"/>
    <cellStyle name="Neutral 3" xfId="272"/>
    <cellStyle name="Neutral 4" xfId="1014"/>
    <cellStyle name="Normal" xfId="0" builtinId="0"/>
    <cellStyle name="Normal 2" xfId="2"/>
    <cellStyle name="Normal 3" xfId="273"/>
    <cellStyle name="Normal 4" xfId="274"/>
    <cellStyle name="Normal 5" xfId="275"/>
    <cellStyle name="Normal 6" xfId="276"/>
    <cellStyle name="Normal 6 2" xfId="277"/>
    <cellStyle name="Normal 7" xfId="278"/>
    <cellStyle name="Normal 8" xfId="279"/>
    <cellStyle name="Normal 9" xfId="280"/>
    <cellStyle name="Normal_Feuil1" xfId="976"/>
    <cellStyle name="Note 2" xfId="281"/>
    <cellStyle name="Note 2 2" xfId="282"/>
    <cellStyle name="Note 2 3" xfId="283"/>
    <cellStyle name="Note 2 4" xfId="284"/>
    <cellStyle name="Note 3" xfId="285"/>
    <cellStyle name="Note 3 2" xfId="286"/>
    <cellStyle name="Note 3 3" xfId="287"/>
    <cellStyle name="Note 3 4" xfId="288"/>
    <cellStyle name="Note 4" xfId="289"/>
    <cellStyle name="Note 4 2" xfId="290"/>
    <cellStyle name="Note 4 3" xfId="291"/>
    <cellStyle name="Note 5" xfId="292"/>
    <cellStyle name="Note 6" xfId="293"/>
    <cellStyle name="Note 7" xfId="294"/>
    <cellStyle name="Note 8" xfId="295"/>
    <cellStyle name="Output 2" xfId="296"/>
    <cellStyle name="Output 2 2" xfId="297"/>
    <cellStyle name="Output 2 3" xfId="298"/>
    <cellStyle name="Output 2 4" xfId="299"/>
    <cellStyle name="Output 3" xfId="300"/>
    <cellStyle name="Output 3 2" xfId="301"/>
    <cellStyle name="Output 3 3" xfId="302"/>
    <cellStyle name="Output 4" xfId="303"/>
    <cellStyle name="Output 5" xfId="304"/>
    <cellStyle name="Output 6" xfId="305"/>
    <cellStyle name="Percent 2" xfId="306"/>
    <cellStyle name="Percent 3" xfId="307"/>
    <cellStyle name="Percent 4" xfId="308"/>
    <cellStyle name="Percent 5" xfId="309"/>
    <cellStyle name="Pourcentage" xfId="1" builtinId="5"/>
    <cellStyle name="Pourcentage 2" xfId="6"/>
    <cellStyle name="SAPBEXaggData" xfId="310"/>
    <cellStyle name="SAPBEXaggData 10" xfId="311"/>
    <cellStyle name="SAPBEXaggData 2" xfId="312"/>
    <cellStyle name="SAPBEXaggData 2 2" xfId="313"/>
    <cellStyle name="SAPBEXaggData 2 3" xfId="314"/>
    <cellStyle name="SAPBEXaggData 2 3 2" xfId="977"/>
    <cellStyle name="SAPBEXaggData 2 4" xfId="315"/>
    <cellStyle name="SAPBEXaggData 2 4 2" xfId="978"/>
    <cellStyle name="SAPBEXaggData 3" xfId="316"/>
    <cellStyle name="SAPBEXaggData 3 2" xfId="317"/>
    <cellStyle name="SAPBEXaggData 3 3" xfId="318"/>
    <cellStyle name="SAPBEXaggData 3 4" xfId="319"/>
    <cellStyle name="SAPBEXaggData 4" xfId="320"/>
    <cellStyle name="SAPBEXaggData 4 2" xfId="321"/>
    <cellStyle name="SAPBEXaggData 4 3" xfId="322"/>
    <cellStyle name="SAPBEXaggData 5" xfId="323"/>
    <cellStyle name="SAPBEXaggData 5 2" xfId="324"/>
    <cellStyle name="SAPBEXaggData 5 3" xfId="325"/>
    <cellStyle name="SAPBEXaggData 6" xfId="326"/>
    <cellStyle name="SAPBEXaggData 7" xfId="327"/>
    <cellStyle name="SAPBEXaggData 8" xfId="328"/>
    <cellStyle name="SAPBEXaggData 8 2" xfId="979"/>
    <cellStyle name="SAPBEXaggData 9" xfId="329"/>
    <cellStyle name="SAPBEXaggDataEmph" xfId="330"/>
    <cellStyle name="SAPBEXaggDataEmph 2" xfId="331"/>
    <cellStyle name="SAPBEXaggDataEmph 2 2" xfId="332"/>
    <cellStyle name="SAPBEXaggDataEmph 2 3" xfId="333"/>
    <cellStyle name="SAPBEXaggDataEmph 2 4" xfId="334"/>
    <cellStyle name="SAPBEXaggDataEmph 2 4 2" xfId="980"/>
    <cellStyle name="SAPBEXaggDataEmph 3" xfId="335"/>
    <cellStyle name="SAPBEXaggDataEmph 3 2" xfId="336"/>
    <cellStyle name="SAPBEXaggDataEmph 3 3" xfId="337"/>
    <cellStyle name="SAPBEXaggDataEmph 4" xfId="338"/>
    <cellStyle name="SAPBEXaggDataEmph 5" xfId="339"/>
    <cellStyle name="SAPBEXaggDataEmph 5 2" xfId="981"/>
    <cellStyle name="SAPBEXaggDataEmph 6" xfId="340"/>
    <cellStyle name="SAPBEXaggDataEmph 7" xfId="341"/>
    <cellStyle name="SAPBEXaggItem" xfId="342"/>
    <cellStyle name="SAPBEXaggItem 10" xfId="343"/>
    <cellStyle name="SAPBEXaggItem 2" xfId="344"/>
    <cellStyle name="SAPBEXaggItem 2 2" xfId="345"/>
    <cellStyle name="SAPBEXaggItem 2 3" xfId="346"/>
    <cellStyle name="SAPBEXaggItem 2 3 2" xfId="982"/>
    <cellStyle name="SAPBEXaggItem 2 4" xfId="347"/>
    <cellStyle name="SAPBEXaggItem 2 4 2" xfId="983"/>
    <cellStyle name="SAPBEXaggItem 3" xfId="348"/>
    <cellStyle name="SAPBEXaggItem 3 2" xfId="349"/>
    <cellStyle name="SAPBEXaggItem 3 3" xfId="350"/>
    <cellStyle name="SAPBEXaggItem 3 4" xfId="351"/>
    <cellStyle name="SAPBEXaggItem 4" xfId="352"/>
    <cellStyle name="SAPBEXaggItem 4 2" xfId="353"/>
    <cellStyle name="SAPBEXaggItem 4 3" xfId="354"/>
    <cellStyle name="SAPBEXaggItem 5" xfId="355"/>
    <cellStyle name="SAPBEXaggItem 5 2" xfId="356"/>
    <cellStyle name="SAPBEXaggItem 5 3" xfId="357"/>
    <cellStyle name="SAPBEXaggItem 6" xfId="358"/>
    <cellStyle name="SAPBEXaggItem 7" xfId="359"/>
    <cellStyle name="SAPBEXaggItem 8" xfId="360"/>
    <cellStyle name="SAPBEXaggItem 8 2" xfId="984"/>
    <cellStyle name="SAPBEXaggItem 9" xfId="361"/>
    <cellStyle name="SAPBEXaggItemX" xfId="362"/>
    <cellStyle name="SAPBEXaggItemX 2" xfId="363"/>
    <cellStyle name="SAPBEXaggItemX 2 2" xfId="364"/>
    <cellStyle name="SAPBEXaggItemX 2 3" xfId="365"/>
    <cellStyle name="SAPBEXaggItemX 2 4" xfId="366"/>
    <cellStyle name="SAPBEXaggItemX 3" xfId="367"/>
    <cellStyle name="SAPBEXaggItemX 3 2" xfId="368"/>
    <cellStyle name="SAPBEXaggItemX 3 3" xfId="369"/>
    <cellStyle name="SAPBEXaggItemX 4" xfId="370"/>
    <cellStyle name="SAPBEXaggItemX 4 2" xfId="371"/>
    <cellStyle name="SAPBEXaggItemX 4 3" xfId="372"/>
    <cellStyle name="SAPBEXaggItemX 5" xfId="373"/>
    <cellStyle name="SAPBEXaggItemX 6" xfId="374"/>
    <cellStyle name="SAPBEXaggItemX 7" xfId="375"/>
    <cellStyle name="SAPBEXaggItemX 8" xfId="376"/>
    <cellStyle name="SAPBEXchaText" xfId="3"/>
    <cellStyle name="SAPBEXchaText 10" xfId="377"/>
    <cellStyle name="SAPBEXchaText 11" xfId="998"/>
    <cellStyle name="SAPBEXchaText 2" xfId="378"/>
    <cellStyle name="SAPBEXchaText 2 2" xfId="379"/>
    <cellStyle name="SAPBEXchaText 2 3" xfId="380"/>
    <cellStyle name="SAPBEXchaText 2 3 2" xfId="985"/>
    <cellStyle name="SAPBEXchaText 2 4" xfId="381"/>
    <cellStyle name="SAPBEXchaText 3" xfId="382"/>
    <cellStyle name="SAPBEXchaText 3 2" xfId="383"/>
    <cellStyle name="SAPBEXchaText 3 3" xfId="384"/>
    <cellStyle name="SAPBEXchaText 3 4" xfId="385"/>
    <cellStyle name="SAPBEXchaText 4" xfId="386"/>
    <cellStyle name="SAPBEXchaText 4 2" xfId="387"/>
    <cellStyle name="SAPBEXchaText 4 3" xfId="388"/>
    <cellStyle name="SAPBEXchaText 5" xfId="389"/>
    <cellStyle name="SAPBEXchaText 5 2" xfId="390"/>
    <cellStyle name="SAPBEXchaText 5 3" xfId="391"/>
    <cellStyle name="SAPBEXchaText 6" xfId="392"/>
    <cellStyle name="SAPBEXchaText 7" xfId="393"/>
    <cellStyle name="SAPBEXchaText 7 2" xfId="986"/>
    <cellStyle name="SAPBEXchaText 8" xfId="394"/>
    <cellStyle name="SAPBEXchaText 8 2" xfId="987"/>
    <cellStyle name="SAPBEXchaText 9" xfId="395"/>
    <cellStyle name="SAPBEXexcBad7" xfId="396"/>
    <cellStyle name="SAPBEXexcBad7 10" xfId="397"/>
    <cellStyle name="SAPBEXexcBad7 2" xfId="398"/>
    <cellStyle name="SAPBEXexcBad7 2 2" xfId="399"/>
    <cellStyle name="SAPBEXexcBad7 2 3" xfId="400"/>
    <cellStyle name="SAPBEXexcBad7 2 4" xfId="401"/>
    <cellStyle name="SAPBEXexcBad7 3" xfId="402"/>
    <cellStyle name="SAPBEXexcBad7 3 2" xfId="403"/>
    <cellStyle name="SAPBEXexcBad7 3 3" xfId="404"/>
    <cellStyle name="SAPBEXexcBad7 3 4" xfId="405"/>
    <cellStyle name="SAPBEXexcBad7 4" xfId="406"/>
    <cellStyle name="SAPBEXexcBad7 4 2" xfId="407"/>
    <cellStyle name="SAPBEXexcBad7 4 3" xfId="408"/>
    <cellStyle name="SAPBEXexcBad7 5" xfId="409"/>
    <cellStyle name="SAPBEXexcBad7 5 2" xfId="410"/>
    <cellStyle name="SAPBEXexcBad7 5 3" xfId="411"/>
    <cellStyle name="SAPBEXexcBad7 6" xfId="412"/>
    <cellStyle name="SAPBEXexcBad7 7" xfId="413"/>
    <cellStyle name="SAPBEXexcBad7 8" xfId="414"/>
    <cellStyle name="SAPBEXexcBad7 9" xfId="415"/>
    <cellStyle name="SAPBEXexcBad8" xfId="416"/>
    <cellStyle name="SAPBEXexcBad8 10" xfId="417"/>
    <cellStyle name="SAPBEXexcBad8 2" xfId="418"/>
    <cellStyle name="SAPBEXexcBad8 2 2" xfId="419"/>
    <cellStyle name="SAPBEXexcBad8 2 3" xfId="420"/>
    <cellStyle name="SAPBEXexcBad8 2 4" xfId="421"/>
    <cellStyle name="SAPBEXexcBad8 3" xfId="422"/>
    <cellStyle name="SAPBEXexcBad8 3 2" xfId="423"/>
    <cellStyle name="SAPBEXexcBad8 3 3" xfId="424"/>
    <cellStyle name="SAPBEXexcBad8 3 4" xfId="425"/>
    <cellStyle name="SAPBEXexcBad8 4" xfId="426"/>
    <cellStyle name="SAPBEXexcBad8 4 2" xfId="427"/>
    <cellStyle name="SAPBEXexcBad8 4 3" xfId="428"/>
    <cellStyle name="SAPBEXexcBad8 5" xfId="429"/>
    <cellStyle name="SAPBEXexcBad8 5 2" xfId="430"/>
    <cellStyle name="SAPBEXexcBad8 5 3" xfId="431"/>
    <cellStyle name="SAPBEXexcBad8 6" xfId="432"/>
    <cellStyle name="SAPBEXexcBad8 7" xfId="433"/>
    <cellStyle name="SAPBEXexcBad8 8" xfId="434"/>
    <cellStyle name="SAPBEXexcBad8 9" xfId="435"/>
    <cellStyle name="SAPBEXexcBad9" xfId="436"/>
    <cellStyle name="SAPBEXexcBad9 2" xfId="437"/>
    <cellStyle name="SAPBEXexcBad9 2 2" xfId="438"/>
    <cellStyle name="SAPBEXexcBad9 2 3" xfId="439"/>
    <cellStyle name="SAPBEXexcBad9 2 4" xfId="440"/>
    <cellStyle name="SAPBEXexcBad9 3" xfId="441"/>
    <cellStyle name="SAPBEXexcBad9 3 2" xfId="442"/>
    <cellStyle name="SAPBEXexcBad9 3 3" xfId="443"/>
    <cellStyle name="SAPBEXexcBad9 4" xfId="444"/>
    <cellStyle name="SAPBEXexcBad9 4 2" xfId="445"/>
    <cellStyle name="SAPBEXexcBad9 4 3" xfId="446"/>
    <cellStyle name="SAPBEXexcBad9 5" xfId="447"/>
    <cellStyle name="SAPBEXexcBad9 6" xfId="448"/>
    <cellStyle name="SAPBEXexcBad9 7" xfId="449"/>
    <cellStyle name="SAPBEXexcBad9 8" xfId="450"/>
    <cellStyle name="SAPBEXexcCritical4" xfId="451"/>
    <cellStyle name="SAPBEXexcCritical4 10" xfId="452"/>
    <cellStyle name="SAPBEXexcCritical4 2" xfId="453"/>
    <cellStyle name="SAPBEXexcCritical4 2 2" xfId="454"/>
    <cellStyle name="SAPBEXexcCritical4 2 3" xfId="455"/>
    <cellStyle name="SAPBEXexcCritical4 2 4" xfId="456"/>
    <cellStyle name="SAPBEXexcCritical4 3" xfId="457"/>
    <cellStyle name="SAPBEXexcCritical4 3 2" xfId="458"/>
    <cellStyle name="SAPBEXexcCritical4 3 3" xfId="459"/>
    <cellStyle name="SAPBEXexcCritical4 3 4" xfId="460"/>
    <cellStyle name="SAPBEXexcCritical4 4" xfId="461"/>
    <cellStyle name="SAPBEXexcCritical4 4 2" xfId="462"/>
    <cellStyle name="SAPBEXexcCritical4 4 3" xfId="463"/>
    <cellStyle name="SAPBEXexcCritical4 5" xfId="464"/>
    <cellStyle name="SAPBEXexcCritical4 5 2" xfId="465"/>
    <cellStyle name="SAPBEXexcCritical4 5 3" xfId="466"/>
    <cellStyle name="SAPBEXexcCritical4 6" xfId="467"/>
    <cellStyle name="SAPBEXexcCritical4 7" xfId="468"/>
    <cellStyle name="SAPBEXexcCritical4 8" xfId="469"/>
    <cellStyle name="SAPBEXexcCritical4 9" xfId="470"/>
    <cellStyle name="SAPBEXexcCritical5" xfId="471"/>
    <cellStyle name="SAPBEXexcCritical5 10" xfId="472"/>
    <cellStyle name="SAPBEXexcCritical5 2" xfId="473"/>
    <cellStyle name="SAPBEXexcCritical5 2 2" xfId="474"/>
    <cellStyle name="SAPBEXexcCritical5 2 3" xfId="475"/>
    <cellStyle name="SAPBEXexcCritical5 2 4" xfId="476"/>
    <cellStyle name="SAPBEXexcCritical5 3" xfId="477"/>
    <cellStyle name="SAPBEXexcCritical5 3 2" xfId="478"/>
    <cellStyle name="SAPBEXexcCritical5 3 3" xfId="479"/>
    <cellStyle name="SAPBEXexcCritical5 3 4" xfId="480"/>
    <cellStyle name="SAPBEXexcCritical5 4" xfId="481"/>
    <cellStyle name="SAPBEXexcCritical5 4 2" xfId="482"/>
    <cellStyle name="SAPBEXexcCritical5 4 3" xfId="483"/>
    <cellStyle name="SAPBEXexcCritical5 5" xfId="484"/>
    <cellStyle name="SAPBEXexcCritical5 5 2" xfId="485"/>
    <cellStyle name="SAPBEXexcCritical5 5 3" xfId="486"/>
    <cellStyle name="SAPBEXexcCritical5 6" xfId="487"/>
    <cellStyle name="SAPBEXexcCritical5 7" xfId="488"/>
    <cellStyle name="SAPBEXexcCritical5 8" xfId="489"/>
    <cellStyle name="SAPBEXexcCritical5 9" xfId="490"/>
    <cellStyle name="SAPBEXexcCritical6" xfId="491"/>
    <cellStyle name="SAPBEXexcCritical6 10" xfId="492"/>
    <cellStyle name="SAPBEXexcCritical6 2" xfId="493"/>
    <cellStyle name="SAPBEXexcCritical6 2 2" xfId="494"/>
    <cellStyle name="SAPBEXexcCritical6 2 3" xfId="495"/>
    <cellStyle name="SAPBEXexcCritical6 2 4" xfId="496"/>
    <cellStyle name="SAPBEXexcCritical6 3" xfId="497"/>
    <cellStyle name="SAPBEXexcCritical6 3 2" xfId="498"/>
    <cellStyle name="SAPBEXexcCritical6 3 3" xfId="499"/>
    <cellStyle name="SAPBEXexcCritical6 3 4" xfId="500"/>
    <cellStyle name="SAPBEXexcCritical6 4" xfId="501"/>
    <cellStyle name="SAPBEXexcCritical6 4 2" xfId="502"/>
    <cellStyle name="SAPBEXexcCritical6 4 3" xfId="503"/>
    <cellStyle name="SAPBEXexcCritical6 5" xfId="504"/>
    <cellStyle name="SAPBEXexcCritical6 5 2" xfId="505"/>
    <cellStyle name="SAPBEXexcCritical6 5 3" xfId="506"/>
    <cellStyle name="SAPBEXexcCritical6 6" xfId="507"/>
    <cellStyle name="SAPBEXexcCritical6 7" xfId="508"/>
    <cellStyle name="SAPBEXexcCritical6 8" xfId="509"/>
    <cellStyle name="SAPBEXexcCritical6 9" xfId="510"/>
    <cellStyle name="SAPBEXexcGood1" xfId="511"/>
    <cellStyle name="SAPBEXexcGood1 10" xfId="512"/>
    <cellStyle name="SAPBEXexcGood1 2" xfId="513"/>
    <cellStyle name="SAPBEXexcGood1 2 2" xfId="514"/>
    <cellStyle name="SAPBEXexcGood1 2 3" xfId="515"/>
    <cellStyle name="SAPBEXexcGood1 2 4" xfId="516"/>
    <cellStyle name="SAPBEXexcGood1 3" xfId="517"/>
    <cellStyle name="SAPBEXexcGood1 3 2" xfId="518"/>
    <cellStyle name="SAPBEXexcGood1 3 3" xfId="519"/>
    <cellStyle name="SAPBEXexcGood1 3 4" xfId="520"/>
    <cellStyle name="SAPBEXexcGood1 4" xfId="521"/>
    <cellStyle name="SAPBEXexcGood1 4 2" xfId="522"/>
    <cellStyle name="SAPBEXexcGood1 4 3" xfId="523"/>
    <cellStyle name="SAPBEXexcGood1 5" xfId="524"/>
    <cellStyle name="SAPBEXexcGood1 5 2" xfId="525"/>
    <cellStyle name="SAPBEXexcGood1 5 3" xfId="526"/>
    <cellStyle name="SAPBEXexcGood1 6" xfId="527"/>
    <cellStyle name="SAPBEXexcGood1 7" xfId="528"/>
    <cellStyle name="SAPBEXexcGood1 8" xfId="529"/>
    <cellStyle name="SAPBEXexcGood1 9" xfId="530"/>
    <cellStyle name="SAPBEXexcGood2" xfId="531"/>
    <cellStyle name="SAPBEXexcGood2 10" xfId="532"/>
    <cellStyle name="SAPBEXexcGood2 2" xfId="533"/>
    <cellStyle name="SAPBEXexcGood2 2 2" xfId="534"/>
    <cellStyle name="SAPBEXexcGood2 2 3" xfId="535"/>
    <cellStyle name="SAPBEXexcGood2 2 4" xfId="536"/>
    <cellStyle name="SAPBEXexcGood2 3" xfId="537"/>
    <cellStyle name="SAPBEXexcGood2 3 2" xfId="538"/>
    <cellStyle name="SAPBEXexcGood2 3 3" xfId="539"/>
    <cellStyle name="SAPBEXexcGood2 3 4" xfId="540"/>
    <cellStyle name="SAPBEXexcGood2 4" xfId="541"/>
    <cellStyle name="SAPBEXexcGood2 4 2" xfId="542"/>
    <cellStyle name="SAPBEXexcGood2 4 3" xfId="543"/>
    <cellStyle name="SAPBEXexcGood2 5" xfId="544"/>
    <cellStyle name="SAPBEXexcGood2 5 2" xfId="545"/>
    <cellStyle name="SAPBEXexcGood2 5 3" xfId="546"/>
    <cellStyle name="SAPBEXexcGood2 6" xfId="547"/>
    <cellStyle name="SAPBEXexcGood2 7" xfId="548"/>
    <cellStyle name="SAPBEXexcGood2 8" xfId="549"/>
    <cellStyle name="SAPBEXexcGood2 9" xfId="550"/>
    <cellStyle name="SAPBEXexcGood3" xfId="551"/>
    <cellStyle name="SAPBEXexcGood3 10" xfId="552"/>
    <cellStyle name="SAPBEXexcGood3 2" xfId="553"/>
    <cellStyle name="SAPBEXexcGood3 2 2" xfId="554"/>
    <cellStyle name="SAPBEXexcGood3 2 3" xfId="555"/>
    <cellStyle name="SAPBEXexcGood3 2 4" xfId="556"/>
    <cellStyle name="SAPBEXexcGood3 3" xfId="557"/>
    <cellStyle name="SAPBEXexcGood3 3 2" xfId="558"/>
    <cellStyle name="SAPBEXexcGood3 3 3" xfId="559"/>
    <cellStyle name="SAPBEXexcGood3 3 4" xfId="560"/>
    <cellStyle name="SAPBEXexcGood3 4" xfId="561"/>
    <cellStyle name="SAPBEXexcGood3 4 2" xfId="562"/>
    <cellStyle name="SAPBEXexcGood3 4 3" xfId="563"/>
    <cellStyle name="SAPBEXexcGood3 5" xfId="564"/>
    <cellStyle name="SAPBEXexcGood3 5 2" xfId="565"/>
    <cellStyle name="SAPBEXexcGood3 5 3" xfId="566"/>
    <cellStyle name="SAPBEXexcGood3 6" xfId="567"/>
    <cellStyle name="SAPBEXexcGood3 7" xfId="568"/>
    <cellStyle name="SAPBEXexcGood3 8" xfId="569"/>
    <cellStyle name="SAPBEXexcGood3 9" xfId="570"/>
    <cellStyle name="SAPBEXfilterDrill" xfId="571"/>
    <cellStyle name="SAPBEXfilterDrill 2" xfId="572"/>
    <cellStyle name="SAPBEXfilterDrill 2 2" xfId="573"/>
    <cellStyle name="SAPBEXfilterDrill 2 3" xfId="574"/>
    <cellStyle name="SAPBEXfilterDrill 2 4" xfId="575"/>
    <cellStyle name="SAPBEXfilterDrill 3" xfId="576"/>
    <cellStyle name="SAPBEXfilterDrill 3 2" xfId="577"/>
    <cellStyle name="SAPBEXfilterDrill 3 3" xfId="578"/>
    <cellStyle name="SAPBEXfilterDrill 4" xfId="579"/>
    <cellStyle name="SAPBEXfilterDrill 4 2" xfId="580"/>
    <cellStyle name="SAPBEXfilterDrill 4 3" xfId="581"/>
    <cellStyle name="SAPBEXfilterDrill 5" xfId="582"/>
    <cellStyle name="SAPBEXfilterDrill 6" xfId="583"/>
    <cellStyle name="SAPBEXfilterDrill 7" xfId="584"/>
    <cellStyle name="SAPBEXfilterDrill 8" xfId="585"/>
    <cellStyle name="SAPBEXfilterItem" xfId="586"/>
    <cellStyle name="SAPBEXfilterItem 2" xfId="587"/>
    <cellStyle name="SAPBEXfilterItem 2 2" xfId="588"/>
    <cellStyle name="SAPBEXfilterItem 2 3" xfId="589"/>
    <cellStyle name="SAPBEXfilterItem 3" xfId="590"/>
    <cellStyle name="SAPBEXfilterItem 4" xfId="591"/>
    <cellStyle name="SAPBEXfilterItem 5" xfId="592"/>
    <cellStyle name="SAPBEXfilterText" xfId="593"/>
    <cellStyle name="SAPBEXfilterText 2" xfId="594"/>
    <cellStyle name="SAPBEXfilterText 2 2" xfId="595"/>
    <cellStyle name="SAPBEXfilterText 2 3" xfId="596"/>
    <cellStyle name="SAPBEXfilterText 3" xfId="597"/>
    <cellStyle name="SAPBEXfilterText 4" xfId="598"/>
    <cellStyle name="SAPBEXfilterText 5" xfId="599"/>
    <cellStyle name="SAPBEXformats" xfId="600"/>
    <cellStyle name="SAPBEXformats 10" xfId="601"/>
    <cellStyle name="SAPBEXformats 2" xfId="602"/>
    <cellStyle name="SAPBEXformats 2 2" xfId="603"/>
    <cellStyle name="SAPBEXformats 2 3" xfId="604"/>
    <cellStyle name="SAPBEXformats 2 4" xfId="605"/>
    <cellStyle name="SAPBEXformats 3" xfId="606"/>
    <cellStyle name="SAPBEXformats 3 2" xfId="607"/>
    <cellStyle name="SAPBEXformats 3 3" xfId="608"/>
    <cellStyle name="SAPBEXformats 3 4" xfId="609"/>
    <cellStyle name="SAPBEXformats 4" xfId="610"/>
    <cellStyle name="SAPBEXformats 4 2" xfId="611"/>
    <cellStyle name="SAPBEXformats 4 3" xfId="612"/>
    <cellStyle name="SAPBEXformats 5" xfId="613"/>
    <cellStyle name="SAPBEXformats 5 2" xfId="614"/>
    <cellStyle name="SAPBEXformats 5 3" xfId="615"/>
    <cellStyle name="SAPBEXformats 6" xfId="616"/>
    <cellStyle name="SAPBEXformats 7" xfId="617"/>
    <cellStyle name="SAPBEXformats 8" xfId="618"/>
    <cellStyle name="SAPBEXformats 9" xfId="619"/>
    <cellStyle name="SAPBEXheaderItem" xfId="620"/>
    <cellStyle name="SAPBEXheaderItem 2" xfId="621"/>
    <cellStyle name="SAPBEXheaderItem 2 2" xfId="622"/>
    <cellStyle name="SAPBEXheaderItem 2 3" xfId="623"/>
    <cellStyle name="SAPBEXheaderItem 2 4" xfId="624"/>
    <cellStyle name="SAPBEXheaderItem 3" xfId="625"/>
    <cellStyle name="SAPBEXheaderItem 3 2" xfId="626"/>
    <cellStyle name="SAPBEXheaderItem 3 3" xfId="627"/>
    <cellStyle name="SAPBEXheaderItem 4" xfId="628"/>
    <cellStyle name="SAPBEXheaderItem 4 2" xfId="629"/>
    <cellStyle name="SAPBEXheaderItem 4 3" xfId="630"/>
    <cellStyle name="SAPBEXheaderItem 5" xfId="631"/>
    <cellStyle name="SAPBEXheaderItem 6" xfId="632"/>
    <cellStyle name="SAPBEXheaderItem 7" xfId="633"/>
    <cellStyle name="SAPBEXheaderItem 8" xfId="634"/>
    <cellStyle name="SAPBEXheaderText" xfId="635"/>
    <cellStyle name="SAPBEXheaderText 2" xfId="636"/>
    <cellStyle name="SAPBEXheaderText 2 2" xfId="637"/>
    <cellStyle name="SAPBEXheaderText 2 3" xfId="638"/>
    <cellStyle name="SAPBEXheaderText 2 4" xfId="639"/>
    <cellStyle name="SAPBEXheaderText 3" xfId="640"/>
    <cellStyle name="SAPBEXheaderText 3 2" xfId="641"/>
    <cellStyle name="SAPBEXheaderText 3 3" xfId="642"/>
    <cellStyle name="SAPBEXheaderText 4" xfId="643"/>
    <cellStyle name="SAPBEXheaderText 4 2" xfId="644"/>
    <cellStyle name="SAPBEXheaderText 4 3" xfId="645"/>
    <cellStyle name="SAPBEXheaderText 5" xfId="646"/>
    <cellStyle name="SAPBEXheaderText 6" xfId="647"/>
    <cellStyle name="SAPBEXheaderText 7" xfId="648"/>
    <cellStyle name="SAPBEXheaderText 8" xfId="649"/>
    <cellStyle name="SAPBEXHLevel0" xfId="650"/>
    <cellStyle name="SAPBEXHLevel0 10" xfId="651"/>
    <cellStyle name="SAPBEXHLevel0 11" xfId="652"/>
    <cellStyle name="SAPBEXHLevel0 12" xfId="999"/>
    <cellStyle name="SAPBEXHLevel0 2" xfId="653"/>
    <cellStyle name="SAPBEXHLevel0 2 2" xfId="654"/>
    <cellStyle name="SAPBEXHLevel0 2 3" xfId="655"/>
    <cellStyle name="SAPBEXHLevel0 2 4" xfId="656"/>
    <cellStyle name="SAPBEXHLevel0 3" xfId="657"/>
    <cellStyle name="SAPBEXHLevel0 3 2" xfId="658"/>
    <cellStyle name="SAPBEXHLevel0 3 3" xfId="659"/>
    <cellStyle name="SAPBEXHLevel0 3 4" xfId="660"/>
    <cellStyle name="SAPBEXHLevel0 4" xfId="661"/>
    <cellStyle name="SAPBEXHLevel0 4 2" xfId="662"/>
    <cellStyle name="SAPBEXHLevel0 4 3" xfId="663"/>
    <cellStyle name="SAPBEXHLevel0 4 4" xfId="664"/>
    <cellStyle name="SAPBEXHLevel0 5" xfId="665"/>
    <cellStyle name="SAPBEXHLevel0 5 2" xfId="666"/>
    <cellStyle name="SAPBEXHLevel0 5 3" xfId="667"/>
    <cellStyle name="SAPBEXHLevel0 6" xfId="668"/>
    <cellStyle name="SAPBEXHLevel0 6 2" xfId="669"/>
    <cellStyle name="SAPBEXHLevel0 6 3" xfId="670"/>
    <cellStyle name="SAPBEXHLevel0 7" xfId="671"/>
    <cellStyle name="SAPBEXHLevel0 7 2" xfId="1003"/>
    <cellStyle name="SAPBEXHLevel0 8" xfId="672"/>
    <cellStyle name="SAPBEXHLevel0 9" xfId="673"/>
    <cellStyle name="SAPBEXHLevel0X" xfId="674"/>
    <cellStyle name="SAPBEXHLevel0X 2" xfId="675"/>
    <cellStyle name="SAPBEXHLevel0X 2 2" xfId="676"/>
    <cellStyle name="SAPBEXHLevel0X 2 3" xfId="677"/>
    <cellStyle name="SAPBEXHLevel0X 3" xfId="678"/>
    <cellStyle name="SAPBEXHLevel0X 4" xfId="679"/>
    <cellStyle name="SAPBEXHLevel0X 5" xfId="680"/>
    <cellStyle name="SAPBEXHLevel1" xfId="681"/>
    <cellStyle name="SAPBEXHLevel1 10" xfId="682"/>
    <cellStyle name="SAPBEXHLevel1 11" xfId="683"/>
    <cellStyle name="SAPBEXHLevel1 2" xfId="684"/>
    <cellStyle name="SAPBEXHLevel1 2 2" xfId="685"/>
    <cellStyle name="SAPBEXHLevel1 2 3" xfId="686"/>
    <cellStyle name="SAPBEXHLevel1 2 4" xfId="687"/>
    <cellStyle name="SAPBEXHLevel1 3" xfId="688"/>
    <cellStyle name="SAPBEXHLevel1 3 2" xfId="689"/>
    <cellStyle name="SAPBEXHLevel1 3 3" xfId="690"/>
    <cellStyle name="SAPBEXHLevel1 3 4" xfId="691"/>
    <cellStyle name="SAPBEXHLevel1 4" xfId="692"/>
    <cellStyle name="SAPBEXHLevel1 4 2" xfId="693"/>
    <cellStyle name="SAPBEXHLevel1 4 3" xfId="694"/>
    <cellStyle name="SAPBEXHLevel1 4 4" xfId="695"/>
    <cellStyle name="SAPBEXHLevel1 5" xfId="696"/>
    <cellStyle name="SAPBEXHLevel1 5 2" xfId="697"/>
    <cellStyle name="SAPBEXHLevel1 5 3" xfId="698"/>
    <cellStyle name="SAPBEXHLevel1 6" xfId="699"/>
    <cellStyle name="SAPBEXHLevel1 6 2" xfId="700"/>
    <cellStyle name="SAPBEXHLevel1 6 3" xfId="701"/>
    <cellStyle name="SAPBEXHLevel1 7" xfId="702"/>
    <cellStyle name="SAPBEXHLevel1 8" xfId="703"/>
    <cellStyle name="SAPBEXHLevel1 9" xfId="704"/>
    <cellStyle name="SAPBEXHLevel1X" xfId="705"/>
    <cellStyle name="SAPBEXHLevel1X 2" xfId="706"/>
    <cellStyle name="SAPBEXHLevel1X 2 2" xfId="707"/>
    <cellStyle name="SAPBEXHLevel1X 2 3" xfId="708"/>
    <cellStyle name="SAPBEXHLevel1X 2 4" xfId="709"/>
    <cellStyle name="SAPBEXHLevel1X 3" xfId="710"/>
    <cellStyle name="SAPBEXHLevel1X 3 2" xfId="711"/>
    <cellStyle name="SAPBEXHLevel1X 3 3" xfId="712"/>
    <cellStyle name="SAPBEXHLevel1X 4" xfId="713"/>
    <cellStyle name="SAPBEXHLevel1X 4 2" xfId="714"/>
    <cellStyle name="SAPBEXHLevel1X 4 3" xfId="715"/>
    <cellStyle name="SAPBEXHLevel1X 5" xfId="716"/>
    <cellStyle name="SAPBEXHLevel1X 6" xfId="717"/>
    <cellStyle name="SAPBEXHLevel1X 7" xfId="718"/>
    <cellStyle name="SAPBEXHLevel1X 8" xfId="719"/>
    <cellStyle name="SAPBEXHLevel2" xfId="720"/>
    <cellStyle name="SAPBEXHLevel2 10" xfId="721"/>
    <cellStyle name="SAPBEXHLevel2 11" xfId="722"/>
    <cellStyle name="SAPBEXHLevel2 2" xfId="723"/>
    <cellStyle name="SAPBEXHLevel2 2 2" xfId="724"/>
    <cellStyle name="SAPBEXHLevel2 2 3" xfId="725"/>
    <cellStyle name="SAPBEXHLevel2 2 4" xfId="726"/>
    <cellStyle name="SAPBEXHLevel2 3" xfId="727"/>
    <cellStyle name="SAPBEXHLevel2 3 2" xfId="728"/>
    <cellStyle name="SAPBEXHLevel2 3 3" xfId="729"/>
    <cellStyle name="SAPBEXHLevel2 3 4" xfId="730"/>
    <cellStyle name="SAPBEXHLevel2 4" xfId="731"/>
    <cellStyle name="SAPBEXHLevel2 4 2" xfId="732"/>
    <cellStyle name="SAPBEXHLevel2 4 3" xfId="733"/>
    <cellStyle name="SAPBEXHLevel2 4 4" xfId="734"/>
    <cellStyle name="SAPBEXHLevel2 5" xfId="735"/>
    <cellStyle name="SAPBEXHLevel2 5 2" xfId="736"/>
    <cellStyle name="SAPBEXHLevel2 5 3" xfId="737"/>
    <cellStyle name="SAPBEXHLevel2 6" xfId="738"/>
    <cellStyle name="SAPBEXHLevel2 6 2" xfId="739"/>
    <cellStyle name="SAPBEXHLevel2 6 3" xfId="740"/>
    <cellStyle name="SAPBEXHLevel2 7" xfId="741"/>
    <cellStyle name="SAPBEXHLevel2 8" xfId="742"/>
    <cellStyle name="SAPBEXHLevel2 9" xfId="743"/>
    <cellStyle name="SAPBEXHLevel2X" xfId="744"/>
    <cellStyle name="SAPBEXHLevel2X 2" xfId="745"/>
    <cellStyle name="SAPBEXHLevel2X 2 2" xfId="746"/>
    <cellStyle name="SAPBEXHLevel2X 2 3" xfId="747"/>
    <cellStyle name="SAPBEXHLevel2X 2 4" xfId="748"/>
    <cellStyle name="SAPBEXHLevel2X 3" xfId="749"/>
    <cellStyle name="SAPBEXHLevel2X 3 2" xfId="750"/>
    <cellStyle name="SAPBEXHLevel2X 3 3" xfId="751"/>
    <cellStyle name="SAPBEXHLevel2X 4" xfId="752"/>
    <cellStyle name="SAPBEXHLevel2X 4 2" xfId="753"/>
    <cellStyle name="SAPBEXHLevel2X 4 3" xfId="754"/>
    <cellStyle name="SAPBEXHLevel2X 5" xfId="755"/>
    <cellStyle name="SAPBEXHLevel2X 6" xfId="756"/>
    <cellStyle name="SAPBEXHLevel2X 7" xfId="757"/>
    <cellStyle name="SAPBEXHLevel2X 8" xfId="758"/>
    <cellStyle name="SAPBEXHLevel3" xfId="759"/>
    <cellStyle name="SAPBEXHLevel3 10" xfId="760"/>
    <cellStyle name="SAPBEXHLevel3 11" xfId="761"/>
    <cellStyle name="SAPBEXHLevel3 2" xfId="762"/>
    <cellStyle name="SAPBEXHLevel3 2 2" xfId="763"/>
    <cellStyle name="SAPBEXHLevel3 2 3" xfId="764"/>
    <cellStyle name="SAPBEXHLevel3 2 4" xfId="765"/>
    <cellStyle name="SAPBEXHLevel3 3" xfId="766"/>
    <cellStyle name="SAPBEXHLevel3 3 2" xfId="767"/>
    <cellStyle name="SAPBEXHLevel3 3 3" xfId="768"/>
    <cellStyle name="SAPBEXHLevel3 3 4" xfId="769"/>
    <cellStyle name="SAPBEXHLevel3 4" xfId="770"/>
    <cellStyle name="SAPBEXHLevel3 4 2" xfId="771"/>
    <cellStyle name="SAPBEXHLevel3 4 3" xfId="772"/>
    <cellStyle name="SAPBEXHLevel3 4 4" xfId="773"/>
    <cellStyle name="SAPBEXHLevel3 5" xfId="774"/>
    <cellStyle name="SAPBEXHLevel3 5 2" xfId="775"/>
    <cellStyle name="SAPBEXHLevel3 5 3" xfId="776"/>
    <cellStyle name="SAPBEXHLevel3 6" xfId="777"/>
    <cellStyle name="SAPBEXHLevel3 6 2" xfId="778"/>
    <cellStyle name="SAPBEXHLevel3 6 3" xfId="779"/>
    <cellStyle name="SAPBEXHLevel3 7" xfId="780"/>
    <cellStyle name="SAPBEXHLevel3 8" xfId="781"/>
    <cellStyle name="SAPBEXHLevel3 9" xfId="782"/>
    <cellStyle name="SAPBEXHLevel3X" xfId="783"/>
    <cellStyle name="SAPBEXHLevel3X 2" xfId="784"/>
    <cellStyle name="SAPBEXHLevel3X 2 2" xfId="785"/>
    <cellStyle name="SAPBEXHLevel3X 2 3" xfId="786"/>
    <cellStyle name="SAPBEXHLevel3X 2 4" xfId="787"/>
    <cellStyle name="SAPBEXHLevel3X 3" xfId="788"/>
    <cellStyle name="SAPBEXHLevel3X 3 2" xfId="789"/>
    <cellStyle name="SAPBEXHLevel3X 3 3" xfId="790"/>
    <cellStyle name="SAPBEXHLevel3X 4" xfId="791"/>
    <cellStyle name="SAPBEXHLevel3X 4 2" xfId="792"/>
    <cellStyle name="SAPBEXHLevel3X 4 3" xfId="793"/>
    <cellStyle name="SAPBEXHLevel3X 5" xfId="794"/>
    <cellStyle name="SAPBEXHLevel3X 6" xfId="795"/>
    <cellStyle name="SAPBEXHLevel3X 7" xfId="796"/>
    <cellStyle name="SAPBEXHLevel3X 8" xfId="797"/>
    <cellStyle name="SAPBEXinputData" xfId="798"/>
    <cellStyle name="SAPBEXinputData 2" xfId="799"/>
    <cellStyle name="SAPBEXinputData 2 2" xfId="800"/>
    <cellStyle name="SAPBEXinputData 2 2 2" xfId="801"/>
    <cellStyle name="SAPBEXinputData 2 3" xfId="802"/>
    <cellStyle name="SAPBEXinputData 3" xfId="803"/>
    <cellStyle name="SAPBEXinputData 3 2" xfId="804"/>
    <cellStyle name="SAPBEXinputData 4" xfId="805"/>
    <cellStyle name="SAPBEXinputData 4 2" xfId="806"/>
    <cellStyle name="SAPBEXinputData 5" xfId="807"/>
    <cellStyle name="SAPBEXinputData 6" xfId="808"/>
    <cellStyle name="SAPBEXItemHeader" xfId="809"/>
    <cellStyle name="SAPBEXItemHeader 2" xfId="810"/>
    <cellStyle name="SAPBEXItemHeader 2 2" xfId="811"/>
    <cellStyle name="SAPBEXItemHeader 2 3" xfId="812"/>
    <cellStyle name="SAPBEXItemHeader 3" xfId="813"/>
    <cellStyle name="SAPBEXItemHeader 4" xfId="814"/>
    <cellStyle name="SAPBEXItemHeader 5" xfId="815"/>
    <cellStyle name="SAPBEXresData" xfId="816"/>
    <cellStyle name="SAPBEXresData 2" xfId="817"/>
    <cellStyle name="SAPBEXresData 2 2" xfId="818"/>
    <cellStyle name="SAPBEXresData 2 3" xfId="819"/>
    <cellStyle name="SAPBEXresData 3" xfId="820"/>
    <cellStyle name="SAPBEXresData 4" xfId="821"/>
    <cellStyle name="SAPBEXresData 5" xfId="822"/>
    <cellStyle name="SAPBEXresDataEmph" xfId="823"/>
    <cellStyle name="SAPBEXresDataEmph 2" xfId="824"/>
    <cellStyle name="SAPBEXresDataEmph 2 2" xfId="825"/>
    <cellStyle name="SAPBEXresDataEmph 2 3" xfId="826"/>
    <cellStyle name="SAPBEXresDataEmph 2 4" xfId="827"/>
    <cellStyle name="SAPBEXresDataEmph 3" xfId="828"/>
    <cellStyle name="SAPBEXresDataEmph 3 2" xfId="829"/>
    <cellStyle name="SAPBEXresDataEmph 3 3" xfId="830"/>
    <cellStyle name="SAPBEXresDataEmph 4" xfId="831"/>
    <cellStyle name="SAPBEXresDataEmph 5" xfId="832"/>
    <cellStyle name="SAPBEXresDataEmph 6" xfId="833"/>
    <cellStyle name="SAPBEXresItem" xfId="834"/>
    <cellStyle name="SAPBEXresItem 2" xfId="835"/>
    <cellStyle name="SAPBEXresItem 2 2" xfId="836"/>
    <cellStyle name="SAPBEXresItem 2 3" xfId="837"/>
    <cellStyle name="SAPBEXresItem 3" xfId="838"/>
    <cellStyle name="SAPBEXresItem 4" xfId="839"/>
    <cellStyle name="SAPBEXresItem 5" xfId="840"/>
    <cellStyle name="SAPBEXresItemX" xfId="841"/>
    <cellStyle name="SAPBEXresItemX 2" xfId="842"/>
    <cellStyle name="SAPBEXresItemX 2 2" xfId="843"/>
    <cellStyle name="SAPBEXresItemX 2 3" xfId="844"/>
    <cellStyle name="SAPBEXresItemX 2 4" xfId="845"/>
    <cellStyle name="SAPBEXresItemX 3" xfId="846"/>
    <cellStyle name="SAPBEXresItemX 3 2" xfId="847"/>
    <cellStyle name="SAPBEXresItemX 3 3" xfId="848"/>
    <cellStyle name="SAPBEXresItemX 4" xfId="849"/>
    <cellStyle name="SAPBEXresItemX 4 2" xfId="850"/>
    <cellStyle name="SAPBEXresItemX 4 3" xfId="851"/>
    <cellStyle name="SAPBEXresItemX 5" xfId="852"/>
    <cellStyle name="SAPBEXresItemX 6" xfId="853"/>
    <cellStyle name="SAPBEXresItemX 7" xfId="854"/>
    <cellStyle name="SAPBEXresItemX 8" xfId="855"/>
    <cellStyle name="SAPBEXstdData" xfId="7"/>
    <cellStyle name="SAPBEXstdData 10" xfId="8"/>
    <cellStyle name="SAPBEXstdData 11" xfId="1001"/>
    <cellStyle name="SAPBEXstdData 2" xfId="856"/>
    <cellStyle name="SAPBEXstdData 2 2" xfId="857"/>
    <cellStyle name="SAPBEXstdData 2 3" xfId="858"/>
    <cellStyle name="SAPBEXstdData 2 3 2" xfId="988"/>
    <cellStyle name="SAPBEXstdData 2 4" xfId="859"/>
    <cellStyle name="SAPBEXstdData 2 4 2" xfId="989"/>
    <cellStyle name="SAPBEXstdData 3" xfId="860"/>
    <cellStyle name="SAPBEXstdData 3 2" xfId="861"/>
    <cellStyle name="SAPBEXstdData 3 3" xfId="862"/>
    <cellStyle name="SAPBEXstdData 3 4" xfId="863"/>
    <cellStyle name="SAPBEXstdData 4" xfId="864"/>
    <cellStyle name="SAPBEXstdData 4 2" xfId="865"/>
    <cellStyle name="SAPBEXstdData 4 3" xfId="866"/>
    <cellStyle name="SAPBEXstdData 5" xfId="867"/>
    <cellStyle name="SAPBEXstdData 5 2" xfId="868"/>
    <cellStyle name="SAPBEXstdData 5 3" xfId="869"/>
    <cellStyle name="SAPBEXstdData 6" xfId="870"/>
    <cellStyle name="SAPBEXstdData 6 2" xfId="1005"/>
    <cellStyle name="SAPBEXstdData 7" xfId="871"/>
    <cellStyle name="SAPBEXstdData 8" xfId="872"/>
    <cellStyle name="SAPBEXstdData 8 2" xfId="990"/>
    <cellStyle name="SAPBEXstdData 9" xfId="873"/>
    <cellStyle name="SAPBEXstdDataEmph" xfId="874"/>
    <cellStyle name="SAPBEXstdDataEmph 2" xfId="875"/>
    <cellStyle name="SAPBEXstdDataEmph 2 2" xfId="876"/>
    <cellStyle name="SAPBEXstdDataEmph 2 3" xfId="877"/>
    <cellStyle name="SAPBEXstdDataEmph 2 4" xfId="878"/>
    <cellStyle name="SAPBEXstdDataEmph 2 4 2" xfId="991"/>
    <cellStyle name="SAPBEXstdDataEmph 3" xfId="879"/>
    <cellStyle name="SAPBEXstdDataEmph 3 2" xfId="880"/>
    <cellStyle name="SAPBEXstdDataEmph 3 3" xfId="881"/>
    <cellStyle name="SAPBEXstdDataEmph 4" xfId="882"/>
    <cellStyle name="SAPBEXstdDataEmph 4 2" xfId="1004"/>
    <cellStyle name="SAPBEXstdDataEmph 5" xfId="883"/>
    <cellStyle name="SAPBEXstdDataEmph 5 2" xfId="992"/>
    <cellStyle name="SAPBEXstdDataEmph 6" xfId="884"/>
    <cellStyle name="SAPBEXstdDataEmph 7" xfId="885"/>
    <cellStyle name="SAPBEXstdDataEmph 8" xfId="1000"/>
    <cellStyle name="SAPBEXstdItem" xfId="4"/>
    <cellStyle name="SAPBEXstdItem 10" xfId="5"/>
    <cellStyle name="SAPBEXstdItem 11" xfId="997"/>
    <cellStyle name="SAPBEXstdItem 2" xfId="886"/>
    <cellStyle name="SAPBEXstdItem 2 2" xfId="887"/>
    <cellStyle name="SAPBEXstdItem 2 3" xfId="888"/>
    <cellStyle name="SAPBEXstdItem 2 3 2" xfId="993"/>
    <cellStyle name="SAPBEXstdItem 2 4" xfId="889"/>
    <cellStyle name="SAPBEXstdItem 2 4 2" xfId="994"/>
    <cellStyle name="SAPBEXstdItem 3" xfId="890"/>
    <cellStyle name="SAPBEXstdItem 3 2" xfId="891"/>
    <cellStyle name="SAPBEXstdItem 3 3" xfId="892"/>
    <cellStyle name="SAPBEXstdItem 3 4" xfId="893"/>
    <cellStyle name="SAPBEXstdItem 4" xfId="894"/>
    <cellStyle name="SAPBEXstdItem 4 2" xfId="895"/>
    <cellStyle name="SAPBEXstdItem 4 3" xfId="896"/>
    <cellStyle name="SAPBEXstdItem 5" xfId="897"/>
    <cellStyle name="SAPBEXstdItem 5 2" xfId="898"/>
    <cellStyle name="SAPBEXstdItem 5 3" xfId="899"/>
    <cellStyle name="SAPBEXstdItem 6" xfId="900"/>
    <cellStyle name="SAPBEXstdItem 6 2" xfId="1002"/>
    <cellStyle name="SAPBEXstdItem 7" xfId="901"/>
    <cellStyle name="SAPBEXstdItem 7 2" xfId="995"/>
    <cellStyle name="SAPBEXstdItem 8" xfId="902"/>
    <cellStyle name="SAPBEXstdItem 8 2" xfId="996"/>
    <cellStyle name="SAPBEXstdItem 9" xfId="903"/>
    <cellStyle name="SAPBEXstdItemX" xfId="904"/>
    <cellStyle name="SAPBEXstdItemX 2" xfId="905"/>
    <cellStyle name="SAPBEXstdItemX 2 2" xfId="906"/>
    <cellStyle name="SAPBEXstdItemX 2 3" xfId="907"/>
    <cellStyle name="SAPBEXstdItemX 2 4" xfId="908"/>
    <cellStyle name="SAPBEXstdItemX 3" xfId="909"/>
    <cellStyle name="SAPBEXstdItemX 3 2" xfId="910"/>
    <cellStyle name="SAPBEXstdItemX 3 3" xfId="911"/>
    <cellStyle name="SAPBEXstdItemX 4" xfId="912"/>
    <cellStyle name="SAPBEXstdItemX 4 2" xfId="913"/>
    <cellStyle name="SAPBEXstdItemX 4 3" xfId="914"/>
    <cellStyle name="SAPBEXstdItemX 5" xfId="915"/>
    <cellStyle name="SAPBEXstdItemX 6" xfId="916"/>
    <cellStyle name="SAPBEXstdItemX 7" xfId="917"/>
    <cellStyle name="SAPBEXstdItemX 8" xfId="918"/>
    <cellStyle name="SAPBEXtitle" xfId="919"/>
    <cellStyle name="SAPBEXtitle 2" xfId="920"/>
    <cellStyle name="SAPBEXtitle 2 2" xfId="921"/>
    <cellStyle name="SAPBEXtitle 2 3" xfId="922"/>
    <cellStyle name="SAPBEXtitle 3" xfId="923"/>
    <cellStyle name="SAPBEXtitle 4" xfId="924"/>
    <cellStyle name="SAPBEXtitle 5" xfId="925"/>
    <cellStyle name="SAPBEXunassignedItem" xfId="926"/>
    <cellStyle name="SAPBEXunassignedItem 10" xfId="927"/>
    <cellStyle name="SAPBEXunassignedItem 2" xfId="928"/>
    <cellStyle name="SAPBEXunassignedItem 2 2" xfId="929"/>
    <cellStyle name="SAPBEXunassignedItem 2 3" xfId="930"/>
    <cellStyle name="SAPBEXunassignedItem 2 4" xfId="931"/>
    <cellStyle name="SAPBEXunassignedItem 3" xfId="932"/>
    <cellStyle name="SAPBEXunassignedItem 3 2" xfId="933"/>
    <cellStyle name="SAPBEXunassignedItem 3 3" xfId="934"/>
    <cellStyle name="SAPBEXunassignedItem 3 4" xfId="935"/>
    <cellStyle name="SAPBEXunassignedItem 4" xfId="936"/>
    <cellStyle name="SAPBEXunassignedItem 4 2" xfId="937"/>
    <cellStyle name="SAPBEXunassignedItem 4 3" xfId="938"/>
    <cellStyle name="SAPBEXunassignedItem 4 4" xfId="939"/>
    <cellStyle name="SAPBEXunassignedItem 5" xfId="940"/>
    <cellStyle name="SAPBEXunassignedItem 5 2" xfId="941"/>
    <cellStyle name="SAPBEXunassignedItem 5 3" xfId="942"/>
    <cellStyle name="SAPBEXunassignedItem 6" xfId="943"/>
    <cellStyle name="SAPBEXunassignedItem 6 2" xfId="944"/>
    <cellStyle name="SAPBEXunassignedItem 6 3" xfId="945"/>
    <cellStyle name="SAPBEXunassignedItem 7" xfId="946"/>
    <cellStyle name="SAPBEXunassignedItem 8" xfId="947"/>
    <cellStyle name="SAPBEXunassignedItem 9" xfId="948"/>
    <cellStyle name="SAPBEXundefined" xfId="949"/>
    <cellStyle name="SAPBEXundefined 2" xfId="950"/>
    <cellStyle name="SAPBEXundefined 2 2" xfId="951"/>
    <cellStyle name="SAPBEXundefined 2 3" xfId="952"/>
    <cellStyle name="SAPBEXundefined 2 4" xfId="953"/>
    <cellStyle name="SAPBEXundefined 3" xfId="954"/>
    <cellStyle name="SAPBEXundefined 3 2" xfId="955"/>
    <cellStyle name="SAPBEXundefined 3 3" xfId="956"/>
    <cellStyle name="SAPBEXundefined 4" xfId="957"/>
    <cellStyle name="SAPBEXundefined 5" xfId="958"/>
    <cellStyle name="SAPBEXundefined 6" xfId="959"/>
    <cellStyle name="SAPBEXundefined 7" xfId="960"/>
    <cellStyle name="Sheet Title" xfId="961"/>
    <cellStyle name="Sheet Title 2" xfId="962"/>
    <cellStyle name="Sheet Title 3" xfId="963"/>
    <cellStyle name="Sheet Title 4" xfId="964"/>
    <cellStyle name="Total 2" xfId="965"/>
    <cellStyle name="Total 2 2" xfId="966"/>
    <cellStyle name="Total 2 3" xfId="967"/>
    <cellStyle name="Total 2 4" xfId="968"/>
    <cellStyle name="Total 3" xfId="969"/>
    <cellStyle name="Total 3 2" xfId="970"/>
    <cellStyle name="Total 3 3" xfId="971"/>
    <cellStyle name="Total 4" xfId="972"/>
    <cellStyle name="Total 5" xfId="973"/>
    <cellStyle name="Total 6" xfId="974"/>
    <cellStyle name="Warning Text 2" xfId="975"/>
    <cellStyle name="Warning Text 3" xfId="1015"/>
  </cellStyles>
  <dxfs count="27">
    <dxf>
      <fill>
        <patternFill>
          <bgColor theme="0"/>
        </patternFill>
      </fill>
    </dxf>
    <dxf>
      <font>
        <sz val="14"/>
      </font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sz val="16"/>
      </font>
    </dxf>
    <dxf>
      <font>
        <name val="Arial"/>
        <scheme val="none"/>
      </font>
    </dxf>
    <dxf>
      <fill>
        <patternFill>
          <bgColor theme="0"/>
        </patternFill>
      </fill>
    </dxf>
    <dxf>
      <numFmt numFmtId="171" formatCode="_-* #,##0\ _€_-;\-* #,##0\ _€_-;_-* &quot;-&quot;??\ _€_-;_-@_-"/>
    </dxf>
    <dxf>
      <fill>
        <patternFill patternType="solid"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sz val="14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numFmt numFmtId="0" formatCode="General"/>
      <fill>
        <patternFill patternType="solid">
          <fgColor indexed="64"/>
          <bgColor rgb="FF004169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009999"/>
      <color rgb="FF0000FF"/>
      <color rgb="FF004169"/>
      <color rgb="FFFF7C80"/>
      <color rgb="FFC79A41"/>
      <color rgb="FF333799"/>
      <color rgb="FF00A8FF"/>
      <color rgb="FF008080"/>
      <color rgb="FF00507A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[GDF SUEZ Analyst Pack FY 2012.xlsx]2.2 Power plants synthesis!Tableau croisé dynamique1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800">
                  <a:latin typeface="Arial" pitchFamily="34" charset="0"/>
                  <a:cs typeface="Arial" pitchFamily="34" charset="0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400">
                  <a:latin typeface="Arial" pitchFamily="34" charset="0"/>
                  <a:cs typeface="Arial" pitchFamily="34" charset="0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plotArea>
      <c:layout>
        <c:manualLayout>
          <c:layoutTarget val="inner"/>
          <c:xMode val="edge"/>
          <c:yMode val="edge"/>
          <c:x val="6.3006161672906472E-2"/>
          <c:y val="3.8764649738731775E-2"/>
          <c:w val="0.40340224981242206"/>
          <c:h val="0.93439828505753053"/>
        </c:manualLayout>
      </c:layout>
      <c:doughnutChart>
        <c:varyColors val="1"/>
        <c:ser>
          <c:idx val="0"/>
          <c:order val="0"/>
          <c:tx>
            <c:strRef>
              <c:f>'2.2 Power plants synthesis'!$C$9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800">
                    <a:latin typeface="Arial" pitchFamily="34" charset="0"/>
                    <a:cs typeface="Arial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'2.2 Power plants synthesis'!$B$10:$B$22</c:f>
              <c:multiLvlStrCache>
                <c:ptCount val="9"/>
                <c:lvl>
                  <c:pt idx="0">
                    <c:v>Central Western Europe</c:v>
                  </c:pt>
                  <c:pt idx="1">
                    <c:v>Other Europe</c:v>
                  </c:pt>
                  <c:pt idx="2">
                    <c:v>Asia</c:v>
                  </c:pt>
                  <c:pt idx="3">
                    <c:v>Australia</c:v>
                  </c:pt>
                  <c:pt idx="4">
                    <c:v>Latin America</c:v>
                  </c:pt>
                  <c:pt idx="5">
                    <c:v>Middle East, Turkey &amp; Africa</c:v>
                  </c:pt>
                  <c:pt idx="6">
                    <c:v>North America</c:v>
                  </c:pt>
                  <c:pt idx="7">
                    <c:v>UK and other Europe</c:v>
                  </c:pt>
                  <c:pt idx="8">
                    <c:v>Energy Services</c:v>
                  </c:pt>
                </c:lvl>
                <c:lvl>
                  <c:pt idx="0">
                    <c:v>Energy Europe</c:v>
                  </c:pt>
                  <c:pt idx="2">
                    <c:v>Energy International</c:v>
                  </c:pt>
                  <c:pt idx="8">
                    <c:v>Energy Services</c:v>
                  </c:pt>
                </c:lvl>
              </c:multiLvlStrCache>
            </c:multiLvlStrRef>
          </c:cat>
          <c:val>
            <c:numRef>
              <c:f>'2.2 Power plants synthesis'!$C$10:$C$22</c:f>
              <c:numCache>
                <c:formatCode>_-* #,##0\ _€_-;\-* #,##0\ _€_-;_-* "-"??\ _€_-;_-@_-</c:formatCode>
                <c:ptCount val="9"/>
                <c:pt idx="0">
                  <c:v>24763.730000000003</c:v>
                </c:pt>
                <c:pt idx="1">
                  <c:v>12107.227000000001</c:v>
                </c:pt>
                <c:pt idx="2">
                  <c:v>10413.049999999999</c:v>
                </c:pt>
                <c:pt idx="3">
                  <c:v>3539.9749999999999</c:v>
                </c:pt>
                <c:pt idx="4">
                  <c:v>12221.257000000001</c:v>
                </c:pt>
                <c:pt idx="5">
                  <c:v>24559.776000000002</c:v>
                </c:pt>
                <c:pt idx="6">
                  <c:v>13405.724000000002</c:v>
                </c:pt>
                <c:pt idx="7">
                  <c:v>12711.79</c:v>
                </c:pt>
                <c:pt idx="8">
                  <c:v>2028.491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49906299261546666"/>
          <c:y val="0.10812015466374909"/>
          <c:w val="0.33688404451159981"/>
          <c:h val="0.89187982156141143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1002</xdr:rowOff>
    </xdr:from>
    <xdr:to>
      <xdr:col>2</xdr:col>
      <xdr:colOff>234565</xdr:colOff>
      <xdr:row>24</xdr:row>
      <xdr:rowOff>15875</xdr:rowOff>
    </xdr:to>
    <xdr:pic>
      <xdr:nvPicPr>
        <xdr:cNvPr id="2" name="Image 1" descr="fond-slide-titre-Analyst-Pack-pour-Exce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31" t="2783" r="67333" b="3248"/>
        <a:stretch>
          <a:fillRect/>
        </a:stretch>
      </xdr:blipFill>
      <xdr:spPr>
        <a:xfrm>
          <a:off x="152400" y="191502"/>
          <a:ext cx="2667362" cy="4415423"/>
        </a:xfrm>
        <a:prstGeom prst="rect">
          <a:avLst/>
        </a:prstGeom>
      </xdr:spPr>
    </xdr:pic>
    <xdr:clientData/>
  </xdr:twoCellAnchor>
  <xdr:twoCellAnchor>
    <xdr:from>
      <xdr:col>2</xdr:col>
      <xdr:colOff>1221441</xdr:colOff>
      <xdr:row>8</xdr:row>
      <xdr:rowOff>190499</xdr:rowOff>
    </xdr:from>
    <xdr:to>
      <xdr:col>2</xdr:col>
      <xdr:colOff>3619500</xdr:colOff>
      <xdr:row>23</xdr:row>
      <xdr:rowOff>60324</xdr:rowOff>
    </xdr:to>
    <xdr:sp macro="" textlink="">
      <xdr:nvSpPr>
        <xdr:cNvPr id="3" name="ZoneTexte 2"/>
        <xdr:cNvSpPr txBox="1"/>
      </xdr:nvSpPr>
      <xdr:spPr>
        <a:xfrm>
          <a:off x="3798794" y="1725705"/>
          <a:ext cx="2398059" cy="2738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24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Analyst Pack</a:t>
          </a: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r>
            <a:rPr lang="fr-FR" sz="16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FY 2012</a:t>
          </a:r>
          <a:r>
            <a:rPr lang="fr-FR" sz="16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Results</a:t>
          </a:r>
          <a:endParaRPr lang="fr-FR" sz="16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r>
            <a:rPr lang="fr-FR" sz="14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February</a:t>
          </a:r>
          <a:r>
            <a:rPr lang="fr-FR" sz="14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28</a:t>
          </a:r>
          <a:r>
            <a:rPr lang="fr-FR" sz="14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, 2013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95234</xdr:colOff>
      <xdr:row>1</xdr:row>
      <xdr:rowOff>68001</xdr:rowOff>
    </xdr:from>
    <xdr:to>
      <xdr:col>2</xdr:col>
      <xdr:colOff>1264087</xdr:colOff>
      <xdr:row>1</xdr:row>
      <xdr:rowOff>521391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34" y="258501"/>
          <a:ext cx="1397453" cy="4533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4802</xdr:colOff>
      <xdr:row>1</xdr:row>
      <xdr:rowOff>57630</xdr:rowOff>
    </xdr:from>
    <xdr:to>
      <xdr:col>5</xdr:col>
      <xdr:colOff>1508128</xdr:colOff>
      <xdr:row>1</xdr:row>
      <xdr:rowOff>595221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402" y="438630"/>
          <a:ext cx="1655726" cy="53759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204107</xdr:colOff>
      <xdr:row>1</xdr:row>
      <xdr:rowOff>81644</xdr:rowOff>
    </xdr:from>
    <xdr:to>
      <xdr:col>1</xdr:col>
      <xdr:colOff>1826559</xdr:colOff>
      <xdr:row>1</xdr:row>
      <xdr:rowOff>605973</xdr:rowOff>
    </xdr:to>
    <xdr:pic>
      <xdr:nvPicPr>
        <xdr:cNvPr id="3" name="Image 2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7519" y="272144"/>
          <a:ext cx="1622452" cy="5243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108850</xdr:colOff>
      <xdr:row>1</xdr:row>
      <xdr:rowOff>62577</xdr:rowOff>
    </xdr:from>
    <xdr:to>
      <xdr:col>2</xdr:col>
      <xdr:colOff>461275</xdr:colOff>
      <xdr:row>1</xdr:row>
      <xdr:rowOff>386427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0850" y="253077"/>
          <a:ext cx="1000125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1</xdr:row>
      <xdr:rowOff>81644</xdr:rowOff>
    </xdr:from>
    <xdr:to>
      <xdr:col>1</xdr:col>
      <xdr:colOff>1296698</xdr:colOff>
      <xdr:row>1</xdr:row>
      <xdr:rowOff>605973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107" y="338819"/>
          <a:ext cx="1625991" cy="5243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</xdr:row>
      <xdr:rowOff>74219</xdr:rowOff>
    </xdr:from>
    <xdr:to>
      <xdr:col>2</xdr:col>
      <xdr:colOff>344447</xdr:colOff>
      <xdr:row>1</xdr:row>
      <xdr:rowOff>624764</xdr:rowOff>
    </xdr:to>
    <xdr:pic>
      <xdr:nvPicPr>
        <xdr:cNvPr id="2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961" y="264719"/>
          <a:ext cx="1790886" cy="550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</xdr:row>
      <xdr:rowOff>74219</xdr:rowOff>
    </xdr:from>
    <xdr:to>
      <xdr:col>1</xdr:col>
      <xdr:colOff>2426340</xdr:colOff>
      <xdr:row>1</xdr:row>
      <xdr:rowOff>624764</xdr:rowOff>
    </xdr:to>
    <xdr:pic>
      <xdr:nvPicPr>
        <xdr:cNvPr id="3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961" y="264719"/>
          <a:ext cx="1790886" cy="550545"/>
        </a:xfrm>
        <a:prstGeom prst="rect">
          <a:avLst/>
        </a:prstGeom>
      </xdr:spPr>
    </xdr:pic>
    <xdr:clientData/>
  </xdr:twoCellAnchor>
  <xdr:twoCellAnchor>
    <xdr:from>
      <xdr:col>3</xdr:col>
      <xdr:colOff>1513898</xdr:colOff>
      <xdr:row>6</xdr:row>
      <xdr:rowOff>49070</xdr:rowOff>
    </xdr:from>
    <xdr:to>
      <xdr:col>12</xdr:col>
      <xdr:colOff>207818</xdr:colOff>
      <xdr:row>23</xdr:row>
      <xdr:rowOff>180605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0.18858</cdr:x>
      <cdr:y>0.35321</cdr:y>
    </cdr:from>
    <cdr:to>
      <cdr:x>0.34476</cdr:x>
      <cdr:y>0.64577</cdr:y>
    </cdr:to>
    <cdr:sp macro="" textlink="'2.2 Power plants synthesis'!$I$12">
      <cdr:nvSpPr>
        <cdr:cNvPr id="2" name="ZoneTexte 1"/>
        <cdr:cNvSpPr txBox="1"/>
      </cdr:nvSpPr>
      <cdr:spPr>
        <a:xfrm xmlns:a="http://schemas.openxmlformats.org/drawingml/2006/main">
          <a:off x="2032001" y="1571625"/>
          <a:ext cx="1682750" cy="1301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60F7FAD8-61C5-4392-8209-20EF76D3CE36}" type="TxLink">
            <a:rPr lang="en-US" sz="24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 algn="ctr"/>
            <a:t>Total capacity: 115,8 GW</a:t>
          </a:fld>
          <a:endParaRPr lang="fr-FR" sz="7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106129</xdr:colOff>
      <xdr:row>1</xdr:row>
      <xdr:rowOff>70738</xdr:rowOff>
    </xdr:from>
    <xdr:to>
      <xdr:col>1</xdr:col>
      <xdr:colOff>1106254</xdr:colOff>
      <xdr:row>1</xdr:row>
      <xdr:rowOff>394588</xdr:rowOff>
    </xdr:to>
    <xdr:pic>
      <xdr:nvPicPr>
        <xdr:cNvPr id="2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129" y="261238"/>
          <a:ext cx="1000125" cy="323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81644</xdr:colOff>
      <xdr:row>1</xdr:row>
      <xdr:rowOff>136071</xdr:rowOff>
    </xdr:from>
    <xdr:to>
      <xdr:col>1</xdr:col>
      <xdr:colOff>1681844</xdr:colOff>
      <xdr:row>1</xdr:row>
      <xdr:rowOff>654231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494" y="317046"/>
          <a:ext cx="1600200" cy="518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48744</xdr:colOff>
      <xdr:row>1</xdr:row>
      <xdr:rowOff>114302</xdr:rowOff>
    </xdr:from>
    <xdr:to>
      <xdr:col>2</xdr:col>
      <xdr:colOff>1070833</xdr:colOff>
      <xdr:row>1</xdr:row>
      <xdr:rowOff>606554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400" y="292896"/>
          <a:ext cx="1516199" cy="4922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95234</xdr:colOff>
      <xdr:row>1</xdr:row>
      <xdr:rowOff>68002</xdr:rowOff>
    </xdr:from>
    <xdr:to>
      <xdr:col>4</xdr:col>
      <xdr:colOff>985550</xdr:colOff>
      <xdr:row>1</xdr:row>
      <xdr:rowOff>514915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684" y="229927"/>
          <a:ext cx="1366566" cy="44691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1325.709183217594" createdVersion="3" refreshedVersion="3" minRefreshableVersion="3" recordCount="606">
  <cacheSource type="worksheet">
    <worksheetSource name="Tableau1[#Tout]"/>
  </cacheSource>
  <cacheFields count="11">
    <cacheField name="Business Line" numFmtId="0">
      <sharedItems count="3">
        <s v="Energy Europe"/>
        <s v="Energy International"/>
        <s v="Energy Services"/>
      </sharedItems>
    </cacheField>
    <cacheField name="Area" numFmtId="0">
      <sharedItems count="9">
        <s v="Central Western Europe"/>
        <s v="Other Europe"/>
        <s v="Asia"/>
        <s v="Australia"/>
        <s v="Latin America"/>
        <s v="Middle East, Turkey &amp; Africa"/>
        <s v="North America"/>
        <s v="UK and other Europe"/>
        <s v="Energy Services"/>
      </sharedItems>
    </cacheField>
    <cacheField name="Country" numFmtId="0">
      <sharedItems/>
    </cacheField>
    <cacheField name="Plant name" numFmtId="0">
      <sharedItems/>
    </cacheField>
    <cacheField name="Main fuel " numFmtId="0">
      <sharedItems count="8">
        <s v="Natural gas"/>
        <s v="Other renewable"/>
        <s v="Other non renewable"/>
        <s v="Biomass and biogas"/>
        <s v="Coal"/>
        <s v="Hydro (1)"/>
        <s v="Wind"/>
        <s v="Nuclear"/>
      </sharedItems>
    </cacheField>
    <cacheField name="Contractual position (2)" numFmtId="0">
      <sharedItems count="4">
        <s v="MERCHANT"/>
        <s v="NON MERCHANT"/>
        <s v="MOSTLY CONTRACTED"/>
        <s v="#"/>
      </sharedItems>
    </cacheField>
    <cacheField name="Net Group Share % (3)" numFmtId="9">
      <sharedItems containsSemiMixedTypes="0" containsString="0" containsNumber="1" minValue="0" maxValue="1"/>
    </cacheField>
    <cacheField name="Consolidation method" numFmtId="0">
      <sharedItems/>
    </cacheField>
    <cacheField name="Status" numFmtId="0">
      <sharedItems count="2">
        <s v="Installed"/>
        <s v="Under construction"/>
      </sharedItems>
    </cacheField>
    <cacheField name="Capacity (MW @100%)" numFmtId="166">
      <sharedItems containsSemiMixedTypes="0" containsString="0" containsNumber="1" minValue="-517.79" maxValue="3750"/>
    </cacheField>
    <cacheField name="Capacity (MW @GS)" numFmtId="166">
      <sharedItems containsString="0" containsBlank="1" containsNumber="1" minValue="-517.79" maxValue="3015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6">
  <r>
    <x v="0"/>
    <x v="0"/>
    <s v="Belgium"/>
    <s v="AALST 2"/>
    <x v="0"/>
    <x v="0"/>
    <n v="1"/>
    <s v="Global"/>
    <x v="0"/>
    <n v="48"/>
    <n v="48"/>
  </r>
  <r>
    <x v="0"/>
    <x v="0"/>
    <s v="Belgium"/>
    <s v="AALST 3"/>
    <x v="1"/>
    <x v="0"/>
    <n v="1"/>
    <s v="Global"/>
    <x v="0"/>
    <n v="0.89"/>
    <n v="0.89"/>
  </r>
  <r>
    <x v="0"/>
    <x v="0"/>
    <s v="Belgium"/>
    <s v="AALTER"/>
    <x v="2"/>
    <x v="0"/>
    <n v="1"/>
    <s v="Global"/>
    <x v="0"/>
    <n v="18"/>
    <n v="18"/>
  </r>
  <r>
    <x v="0"/>
    <x v="0"/>
    <s v="Belgium"/>
    <s v="AMERCOEUR"/>
    <x v="0"/>
    <x v="0"/>
    <n v="1"/>
    <s v="Global"/>
    <x v="0"/>
    <n v="437"/>
    <n v="437"/>
  </r>
  <r>
    <x v="0"/>
    <x v="0"/>
    <s v="Belgium"/>
    <s v="ARDOOIE"/>
    <x v="1"/>
    <x v="0"/>
    <n v="1"/>
    <s v="Global"/>
    <x v="0"/>
    <n v="0.221"/>
    <n v="0.221"/>
  </r>
  <r>
    <x v="0"/>
    <x v="0"/>
    <s v="Belgium"/>
    <s v="AWIRS"/>
    <x v="3"/>
    <x v="0"/>
    <n v="1"/>
    <s v="Global"/>
    <x v="0"/>
    <n v="80"/>
    <n v="80"/>
  </r>
  <r>
    <x v="0"/>
    <x v="0"/>
    <s v="Belgium"/>
    <s v="AWIRS"/>
    <x v="4"/>
    <x v="0"/>
    <n v="1"/>
    <s v="Global"/>
    <x v="0"/>
    <n v="15"/>
    <n v="15"/>
  </r>
  <r>
    <x v="0"/>
    <x v="0"/>
    <s v="Belgium"/>
    <s v="AWIRS"/>
    <x v="0"/>
    <x v="0"/>
    <n v="1"/>
    <s v="Global"/>
    <x v="0"/>
    <n v="294"/>
    <n v="294"/>
  </r>
  <r>
    <x v="0"/>
    <x v="0"/>
    <s v="Belgium"/>
    <s v="BARDONWEZ"/>
    <x v="5"/>
    <x v="0"/>
    <n v="1"/>
    <s v="Global"/>
    <x v="0"/>
    <n v="3.5000000000000003E-2"/>
    <n v="3.5000000000000003E-2"/>
  </r>
  <r>
    <x v="0"/>
    <x v="0"/>
    <s v="Belgium"/>
    <s v="BEERSE"/>
    <x v="2"/>
    <x v="0"/>
    <n v="1"/>
    <s v="Global"/>
    <x v="0"/>
    <n v="32"/>
    <n v="32"/>
  </r>
  <r>
    <x v="0"/>
    <x v="0"/>
    <s v="Belgium"/>
    <s v="BEVERCE (ROBERTVILLE)"/>
    <x v="5"/>
    <x v="0"/>
    <n v="1"/>
    <s v="Global"/>
    <x v="0"/>
    <n v="9.1999999999999993"/>
    <n v="9.1999999999999993"/>
  </r>
  <r>
    <x v="0"/>
    <x v="0"/>
    <s v="Belgium"/>
    <s v="BEVEREN"/>
    <x v="0"/>
    <x v="1"/>
    <n v="1"/>
    <s v="Global"/>
    <x v="0"/>
    <n v="22.8"/>
    <n v="22.8"/>
  </r>
  <r>
    <x v="0"/>
    <x v="0"/>
    <s v="Belgium"/>
    <s v="BEVEREN 2"/>
    <x v="2"/>
    <x v="1"/>
    <n v="1"/>
    <s v="Global"/>
    <x v="0"/>
    <n v="20"/>
    <n v="20"/>
  </r>
  <r>
    <x v="0"/>
    <x v="0"/>
    <s v="Belgium"/>
    <s v="BUDA"/>
    <x v="2"/>
    <x v="0"/>
    <n v="1"/>
    <s v="Global"/>
    <x v="0"/>
    <n v="18"/>
    <n v="18"/>
  </r>
  <r>
    <x v="0"/>
    <x v="0"/>
    <s v="Belgium"/>
    <s v="BÜTGENBACH HYD"/>
    <x v="5"/>
    <x v="0"/>
    <n v="1"/>
    <s v="Global"/>
    <x v="0"/>
    <n v="1.8"/>
    <n v="1.8"/>
  </r>
  <r>
    <x v="0"/>
    <x v="0"/>
    <s v="Belgium"/>
    <s v="BÜTGENBACH WT"/>
    <x v="6"/>
    <x v="0"/>
    <n v="1"/>
    <s v="Global"/>
    <x v="0"/>
    <n v="8"/>
    <n v="8"/>
  </r>
  <r>
    <x v="0"/>
    <x v="0"/>
    <s v="Belgium"/>
    <s v="BULLINGEN"/>
    <x v="6"/>
    <x v="0"/>
    <n v="1"/>
    <s v="Global"/>
    <x v="0"/>
    <n v="12"/>
    <n v="12"/>
  </r>
  <r>
    <x v="0"/>
    <x v="0"/>
    <s v="Belgium"/>
    <s v="CIERREUX"/>
    <x v="2"/>
    <x v="0"/>
    <n v="1"/>
    <s v="Global"/>
    <x v="0"/>
    <n v="17"/>
    <n v="17"/>
  </r>
  <r>
    <x v="0"/>
    <x v="0"/>
    <s v="Belgium"/>
    <s v="CIERREUX 2"/>
    <x v="5"/>
    <x v="0"/>
    <n v="1"/>
    <s v="Global"/>
    <x v="0"/>
    <n v="0.1"/>
    <n v="0.1"/>
  </r>
  <r>
    <x v="0"/>
    <x v="0"/>
    <s v="Belgium"/>
    <s v="COO"/>
    <x v="5"/>
    <x v="0"/>
    <n v="1"/>
    <s v="Global"/>
    <x v="0"/>
    <n v="1164"/>
    <n v="1164"/>
  </r>
  <r>
    <x v="0"/>
    <x v="0"/>
    <s v="Belgium"/>
    <s v="COO DERIVATION"/>
    <x v="5"/>
    <x v="0"/>
    <n v="1"/>
    <s v="Global"/>
    <x v="0"/>
    <n v="0.4"/>
    <n v="0.4"/>
  </r>
  <r>
    <x v="0"/>
    <x v="0"/>
    <s v="Belgium"/>
    <s v="DENDERMONDE"/>
    <x v="6"/>
    <x v="0"/>
    <n v="1"/>
    <s v="Global"/>
    <x v="0"/>
    <n v="4.7"/>
    <n v="4.7"/>
  </r>
  <r>
    <x v="0"/>
    <x v="0"/>
    <s v="Belgium"/>
    <s v="DEUX-ACREN"/>
    <x v="2"/>
    <x v="0"/>
    <n v="1"/>
    <s v="Global"/>
    <x v="0"/>
    <n v="18"/>
    <n v="18"/>
  </r>
  <r>
    <x v="0"/>
    <x v="0"/>
    <s v="Belgium"/>
    <s v="DOEL"/>
    <x v="7"/>
    <x v="0"/>
    <n v="1"/>
    <s v="Global"/>
    <x v="0"/>
    <n v="2911"/>
    <n v="2911"/>
  </r>
  <r>
    <x v="0"/>
    <x v="0"/>
    <s v="Belgium"/>
    <s v="DOUR"/>
    <x v="6"/>
    <x v="0"/>
    <n v="1"/>
    <s v="Global"/>
    <x v="0"/>
    <n v="10"/>
    <n v="10"/>
  </r>
  <r>
    <x v="0"/>
    <x v="0"/>
    <s v="Belgium"/>
    <s v="DROGENBOS"/>
    <x v="0"/>
    <x v="0"/>
    <n v="1"/>
    <s v="Global"/>
    <x v="0"/>
    <n v="538"/>
    <n v="538"/>
  </r>
  <r>
    <x v="0"/>
    <x v="0"/>
    <s v="Belgium"/>
    <s v="EKE-NAZARETH"/>
    <x v="1"/>
    <x v="0"/>
    <n v="1"/>
    <s v="Global"/>
    <x v="0"/>
    <n v="0.24199999999999999"/>
    <n v="0.24199999999999999"/>
  </r>
  <r>
    <x v="0"/>
    <x v="0"/>
    <s v="Belgium"/>
    <s v="FRASNES-LEZ-ANVAING"/>
    <x v="6"/>
    <x v="0"/>
    <n v="1"/>
    <s v="Global"/>
    <x v="1"/>
    <n v="4.0999999999999996"/>
    <n v="4.0999999999999996"/>
  </r>
  <r>
    <x v="0"/>
    <x v="0"/>
    <s v="Belgium"/>
    <s v="GEEL"/>
    <x v="0"/>
    <x v="0"/>
    <n v="1"/>
    <s v="Global"/>
    <x v="0"/>
    <n v="43"/>
    <n v="43"/>
  </r>
  <r>
    <x v="0"/>
    <x v="0"/>
    <s v="Belgium"/>
    <s v="GEMBLOUX"/>
    <x v="6"/>
    <x v="0"/>
    <n v="1"/>
    <s v="Global"/>
    <x v="0"/>
    <n v="9"/>
    <n v="9"/>
  </r>
  <r>
    <x v="0"/>
    <x v="0"/>
    <s v="Belgium"/>
    <s v="GENK"/>
    <x v="6"/>
    <x v="0"/>
    <n v="1"/>
    <s v="Global"/>
    <x v="0"/>
    <n v="4"/>
    <n v="4"/>
  </r>
  <r>
    <x v="0"/>
    <x v="0"/>
    <s v="Belgium"/>
    <s v="HEID-DE-GOREUX"/>
    <x v="5"/>
    <x v="0"/>
    <n v="1"/>
    <s v="Global"/>
    <x v="0"/>
    <n v="8.1"/>
    <n v="8.1"/>
  </r>
  <r>
    <x v="0"/>
    <x v="0"/>
    <s v="Belgium"/>
    <s v="HERDERSBRUG"/>
    <x v="0"/>
    <x v="0"/>
    <n v="1"/>
    <s v="Global"/>
    <x v="0"/>
    <n v="480.3"/>
    <n v="480.3"/>
  </r>
  <r>
    <x v="0"/>
    <x v="0"/>
    <s v="Belgium"/>
    <s v="HERDERSBRUG"/>
    <x v="6"/>
    <x v="0"/>
    <n v="1"/>
    <s v="Global"/>
    <x v="0"/>
    <n v="3"/>
    <n v="3"/>
  </r>
  <r>
    <x v="0"/>
    <x v="0"/>
    <s v="Belgium"/>
    <s v="HOOGSTRATEN"/>
    <x v="6"/>
    <x v="0"/>
    <n v="1"/>
    <s v="Global"/>
    <x v="0"/>
    <n v="12"/>
    <n v="12"/>
  </r>
  <r>
    <x v="0"/>
    <x v="0"/>
    <s v="Belgium"/>
    <s v="IXELLES"/>
    <x v="2"/>
    <x v="0"/>
    <n v="1"/>
    <s v="Global"/>
    <x v="0"/>
    <n v="18"/>
    <n v="18"/>
  </r>
  <r>
    <x v="0"/>
    <x v="0"/>
    <s v="Belgium"/>
    <s v="IZEGEM"/>
    <x v="6"/>
    <x v="0"/>
    <n v="1"/>
    <s v="Global"/>
    <x v="0"/>
    <n v="4"/>
    <n v="4"/>
  </r>
  <r>
    <x v="0"/>
    <x v="0"/>
    <s v="Belgium"/>
    <s v="JEMEPPE-SUR-SAMBRE"/>
    <x v="0"/>
    <x v="0"/>
    <n v="1"/>
    <s v="Global"/>
    <x v="0"/>
    <n v="94"/>
    <n v="94"/>
  </r>
  <r>
    <x v="0"/>
    <x v="0"/>
    <s v="Belgium"/>
    <s v="KASTERLEE"/>
    <x v="6"/>
    <x v="0"/>
    <n v="1"/>
    <s v="Global"/>
    <x v="0"/>
    <n v="0.66"/>
    <n v="0.66"/>
  </r>
  <r>
    <x v="0"/>
    <x v="0"/>
    <s v="Belgium"/>
    <s v="KRUISHOUTEM"/>
    <x v="1"/>
    <x v="0"/>
    <n v="1"/>
    <s v="Global"/>
    <x v="0"/>
    <n v="1.077"/>
    <n v="1.077"/>
  </r>
  <r>
    <x v="0"/>
    <x v="0"/>
    <s v="Belgium"/>
    <s v="LA VIERRE"/>
    <x v="5"/>
    <x v="0"/>
    <n v="1"/>
    <s v="Global"/>
    <x v="0"/>
    <n v="1.9"/>
    <n v="1.9"/>
  </r>
  <r>
    <x v="0"/>
    <x v="0"/>
    <s v="Belgium"/>
    <s v="LANAKEN"/>
    <x v="0"/>
    <x v="0"/>
    <n v="1"/>
    <s v="Global"/>
    <x v="0"/>
    <n v="43"/>
    <n v="43"/>
  </r>
  <r>
    <x v="0"/>
    <x v="0"/>
    <s v="Belgium"/>
    <s v="LANAKEN 2"/>
    <x v="6"/>
    <x v="0"/>
    <n v="1"/>
    <s v="Global"/>
    <x v="0"/>
    <n v="8"/>
    <n v="8"/>
  </r>
  <r>
    <x v="0"/>
    <x v="0"/>
    <s v="Belgium"/>
    <s v="LEUVEN"/>
    <x v="1"/>
    <x v="0"/>
    <n v="1"/>
    <s v="Global"/>
    <x v="0"/>
    <n v="7.0999999999999994E-2"/>
    <n v="7.0999999999999994E-2"/>
  </r>
  <r>
    <x v="0"/>
    <x v="0"/>
    <s v="Belgium"/>
    <s v="LEUZE-EN-HAINAUT"/>
    <x v="6"/>
    <x v="0"/>
    <n v="1"/>
    <s v="Global"/>
    <x v="0"/>
    <n v="14.35"/>
    <n v="14.35"/>
  </r>
  <r>
    <x v="0"/>
    <x v="0"/>
    <s v="Belgium"/>
    <s v="LILLO ENERGY"/>
    <x v="0"/>
    <x v="1"/>
    <n v="0.5"/>
    <s v="Proportional"/>
    <x v="0"/>
    <n v="85"/>
    <n v="42.5"/>
  </r>
  <r>
    <x v="0"/>
    <x v="0"/>
    <s v="Belgium"/>
    <s v="LOCHRISTI LAARNE"/>
    <x v="6"/>
    <x v="0"/>
    <n v="1"/>
    <s v="Global"/>
    <x v="1"/>
    <n v="6.15"/>
    <n v="6.15"/>
  </r>
  <r>
    <x v="0"/>
    <x v="0"/>
    <s v="Belgium"/>
    <s v="LORCE"/>
    <x v="5"/>
    <x v="0"/>
    <n v="1"/>
    <s v="Global"/>
    <x v="0"/>
    <n v="0.1"/>
    <n v="0.1"/>
  </r>
  <r>
    <x v="0"/>
    <x v="0"/>
    <s v="Belgium"/>
    <s v="NDR CONTRACT BLUESKY"/>
    <x v="7"/>
    <x v="1"/>
    <n v="1"/>
    <s v="Global"/>
    <x v="0"/>
    <n v="-200.00200000000001"/>
    <n v="-200.00200000000001"/>
  </r>
  <r>
    <x v="0"/>
    <x v="0"/>
    <s v="Belgium"/>
    <s v="NDR CONTRACT EDF"/>
    <x v="7"/>
    <x v="1"/>
    <n v="1"/>
    <s v="Global"/>
    <x v="0"/>
    <n v="-481"/>
    <n v="-481"/>
  </r>
  <r>
    <x v="0"/>
    <x v="0"/>
    <s v="Belgium"/>
    <s v="NDR CONTRACT EON"/>
    <x v="7"/>
    <x v="1"/>
    <n v="1"/>
    <s v="Global"/>
    <x v="0"/>
    <n v="-515.29999999999995"/>
    <n v="-515.29999999999995"/>
  </r>
  <r>
    <x v="0"/>
    <x v="0"/>
    <s v="Belgium"/>
    <s v="NDR CONTRACT SPE"/>
    <x v="7"/>
    <x v="1"/>
    <n v="1"/>
    <s v="Global"/>
    <x v="0"/>
    <n v="-517.79"/>
    <n v="-517.79"/>
  </r>
  <r>
    <x v="0"/>
    <x v="0"/>
    <s v="Belgium"/>
    <s v="NL PDR CONTRACT EON"/>
    <x v="7"/>
    <x v="0"/>
    <n v="1"/>
    <s v="Global"/>
    <x v="0"/>
    <n v="-278.3"/>
    <n v="-278.3"/>
  </r>
  <r>
    <x v="0"/>
    <x v="0"/>
    <s v="Belgium"/>
    <s v="NOORDSCHOTE"/>
    <x v="2"/>
    <x v="0"/>
    <n v="1"/>
    <s v="Global"/>
    <x v="0"/>
    <n v="18"/>
    <n v="18"/>
  </r>
  <r>
    <x v="0"/>
    <x v="0"/>
    <s v="Belgium"/>
    <s v="OORDEREN"/>
    <x v="0"/>
    <x v="0"/>
    <n v="1"/>
    <s v="Global"/>
    <x v="0"/>
    <n v="43"/>
    <n v="43"/>
  </r>
  <r>
    <x v="0"/>
    <x v="0"/>
    <s v="Belgium"/>
    <s v="OOSTAKKER"/>
    <x v="6"/>
    <x v="0"/>
    <n v="1"/>
    <s v="Global"/>
    <x v="0"/>
    <n v="6"/>
    <n v="6"/>
  </r>
  <r>
    <x v="0"/>
    <x v="0"/>
    <s v="Belgium"/>
    <s v="OOSTAKKER 2"/>
    <x v="1"/>
    <x v="0"/>
    <n v="1"/>
    <s v="Global"/>
    <x v="0"/>
    <n v="0.52100000000000002"/>
    <n v="0.52100000000000002"/>
  </r>
  <r>
    <x v="0"/>
    <x v="0"/>
    <s v="Belgium"/>
    <s v="OOSTAKKER 3"/>
    <x v="6"/>
    <x v="0"/>
    <n v="1"/>
    <s v="Global"/>
    <x v="0"/>
    <n v="6.15"/>
    <n v="6.15"/>
  </r>
  <r>
    <x v="0"/>
    <x v="0"/>
    <s v="Belgium"/>
    <s v="ORVAL"/>
    <x v="5"/>
    <x v="0"/>
    <n v="1"/>
    <s v="Global"/>
    <x v="0"/>
    <n v="0.05"/>
    <n v="0.05"/>
  </r>
  <r>
    <x v="0"/>
    <x v="0"/>
    <s v="Belgium"/>
    <s v="OUDEGEM"/>
    <x v="0"/>
    <x v="0"/>
    <n v="1"/>
    <s v="Global"/>
    <x v="0"/>
    <n v="14.5"/>
    <n v="14.5"/>
  </r>
  <r>
    <x v="0"/>
    <x v="0"/>
    <s v="Belgium"/>
    <s v="OUD-LILLO"/>
    <x v="0"/>
    <x v="0"/>
    <n v="1"/>
    <s v="Global"/>
    <x v="0"/>
    <n v="43"/>
    <n v="43"/>
  </r>
  <r>
    <x v="0"/>
    <x v="0"/>
    <s v="Belgium"/>
    <s v="PERWEZ"/>
    <x v="6"/>
    <x v="0"/>
    <n v="1"/>
    <s v="Global"/>
    <x v="0"/>
    <n v="7.5"/>
    <n v="7.5"/>
  </r>
  <r>
    <x v="0"/>
    <x v="0"/>
    <s v="Belgium"/>
    <s v="PLATE TAILLE"/>
    <x v="5"/>
    <x v="0"/>
    <n v="1"/>
    <s v="Global"/>
    <x v="0"/>
    <n v="143"/>
    <n v="143"/>
  </r>
  <r>
    <x v="0"/>
    <x v="0"/>
    <s v="Belgium"/>
    <s v="QUEVY"/>
    <x v="6"/>
    <x v="0"/>
    <n v="1"/>
    <s v="Global"/>
    <x v="0"/>
    <n v="6.15"/>
    <n v="6.15"/>
  </r>
  <r>
    <x v="0"/>
    <x v="0"/>
    <s v="Belgium"/>
    <s v="RODENHUIZE"/>
    <x v="3"/>
    <x v="0"/>
    <n v="1"/>
    <s v="Global"/>
    <x v="0"/>
    <n v="180"/>
    <n v="180"/>
  </r>
  <r>
    <x v="0"/>
    <x v="0"/>
    <s v="Belgium"/>
    <s v="RODENHUIZE"/>
    <x v="4"/>
    <x v="0"/>
    <n v="1"/>
    <s v="Global"/>
    <x v="0"/>
    <n v="35"/>
    <n v="35"/>
  </r>
  <r>
    <x v="0"/>
    <x v="0"/>
    <s v="Belgium"/>
    <s v="RODENHUIZE"/>
    <x v="6"/>
    <x v="0"/>
    <n v="1"/>
    <s v="Global"/>
    <x v="0"/>
    <n v="4"/>
    <n v="4"/>
  </r>
  <r>
    <x v="0"/>
    <x v="0"/>
    <s v="Belgium"/>
    <s v="RUIEN"/>
    <x v="3"/>
    <x v="0"/>
    <n v="1"/>
    <s v="Global"/>
    <x v="0"/>
    <n v="52.637999999999998"/>
    <n v="52.637999999999998"/>
  </r>
  <r>
    <x v="0"/>
    <x v="0"/>
    <s v="Belgium"/>
    <s v="RUIEN"/>
    <x v="4"/>
    <x v="0"/>
    <n v="1"/>
    <s v="Global"/>
    <x v="0"/>
    <n v="280.36200000000002"/>
    <n v="280.36200000000002"/>
  </r>
  <r>
    <x v="0"/>
    <x v="0"/>
    <s v="Belgium"/>
    <s v="RUIEN"/>
    <x v="0"/>
    <x v="0"/>
    <n v="1"/>
    <s v="Global"/>
    <x v="0"/>
    <n v="275"/>
    <n v="275"/>
  </r>
  <r>
    <x v="0"/>
    <x v="0"/>
    <s v="Belgium"/>
    <s v="SAINT-GHISLAIN"/>
    <x v="0"/>
    <x v="0"/>
    <n v="1"/>
    <s v="Global"/>
    <x v="0"/>
    <n v="350"/>
    <n v="350"/>
  </r>
  <r>
    <x v="0"/>
    <x v="0"/>
    <s v="Belgium"/>
    <s v="SCHAERBEEK 2"/>
    <x v="2"/>
    <x v="0"/>
    <n v="1"/>
    <s v="Global"/>
    <x v="0"/>
    <n v="45"/>
    <n v="45"/>
  </r>
  <r>
    <x v="0"/>
    <x v="0"/>
    <s v="Belgium"/>
    <s v="SCHELLE"/>
    <x v="6"/>
    <x v="0"/>
    <n v="1"/>
    <s v="Global"/>
    <x v="0"/>
    <n v="4.5"/>
    <n v="4.5"/>
  </r>
  <r>
    <x v="0"/>
    <x v="0"/>
    <s v="Belgium"/>
    <s v="SINT GILLIS WAAS"/>
    <x v="6"/>
    <x v="0"/>
    <n v="1"/>
    <s v="Global"/>
    <x v="1"/>
    <n v="6.15"/>
    <n v="6.15"/>
  </r>
  <r>
    <x v="0"/>
    <x v="0"/>
    <s v="Belgium"/>
    <s v="STAVELOT"/>
    <x v="5"/>
    <x v="0"/>
    <n v="1"/>
    <s v="Global"/>
    <x v="0"/>
    <n v="0.12"/>
    <n v="0.12"/>
  </r>
  <r>
    <x v="0"/>
    <x v="0"/>
    <s v="Belgium"/>
    <s v="TIHANGE"/>
    <x v="7"/>
    <x v="0"/>
    <n v="1"/>
    <s v="Global"/>
    <x v="0"/>
    <n v="3015.8"/>
    <n v="3015.8"/>
  </r>
  <r>
    <x v="0"/>
    <x v="0"/>
    <s v="Belgium"/>
    <s v="TURON-THEUX"/>
    <x v="2"/>
    <x v="0"/>
    <n v="1"/>
    <s v="Global"/>
    <x v="0"/>
    <n v="17"/>
    <n v="17"/>
  </r>
  <r>
    <x v="0"/>
    <x v="0"/>
    <s v="Belgium"/>
    <s v="WERVIK"/>
    <x v="1"/>
    <x v="0"/>
    <n v="1"/>
    <s v="Global"/>
    <x v="0"/>
    <n v="9.8000000000000004E-2"/>
    <n v="9.8000000000000004E-2"/>
  </r>
  <r>
    <x v="0"/>
    <x v="0"/>
    <s v="Belgium"/>
    <s v="WESTERLO"/>
    <x v="1"/>
    <x v="0"/>
    <n v="1"/>
    <s v="Global"/>
    <x v="0"/>
    <n v="1.7000000000000001E-2"/>
    <n v="1.7000000000000001E-2"/>
  </r>
  <r>
    <x v="0"/>
    <x v="0"/>
    <s v="Belgium"/>
    <s v="WEVELGEM"/>
    <x v="1"/>
    <x v="0"/>
    <n v="1"/>
    <s v="Global"/>
    <x v="0"/>
    <n v="0.42299999999999999"/>
    <n v="0.42299999999999999"/>
  </r>
  <r>
    <x v="0"/>
    <x v="0"/>
    <s v="Belgium"/>
    <s v="WICHELEN"/>
    <x v="1"/>
    <x v="0"/>
    <n v="1"/>
    <s v="Global"/>
    <x v="0"/>
    <n v="9.0999999999999998E-2"/>
    <n v="9.0999999999999998E-2"/>
  </r>
  <r>
    <x v="0"/>
    <x v="0"/>
    <s v="Belgium"/>
    <s v="WILMARSDONK"/>
    <x v="0"/>
    <x v="0"/>
    <n v="1"/>
    <s v="Global"/>
    <x v="0"/>
    <n v="154"/>
    <n v="154"/>
  </r>
  <r>
    <x v="0"/>
    <x v="0"/>
    <s v="Belgium"/>
    <s v="WILRIJK"/>
    <x v="2"/>
    <x v="0"/>
    <n v="1"/>
    <s v="Global"/>
    <x v="0"/>
    <n v="10.5"/>
    <n v="10.5"/>
  </r>
  <r>
    <x v="0"/>
    <x v="0"/>
    <s v="Belgium"/>
    <s v="WONDELGEM 3"/>
    <x v="1"/>
    <x v="0"/>
    <n v="1"/>
    <s v="Global"/>
    <x v="0"/>
    <n v="0.497"/>
    <n v="0.497"/>
  </r>
  <r>
    <x v="0"/>
    <x v="0"/>
    <s v="Belgium"/>
    <s v="WONDELGEM MULTI"/>
    <x v="6"/>
    <x v="0"/>
    <n v="1"/>
    <s v="Global"/>
    <x v="0"/>
    <n v="2"/>
    <n v="2"/>
  </r>
  <r>
    <x v="0"/>
    <x v="0"/>
    <s v="Belgium"/>
    <s v="WONDELGEM VDAB"/>
    <x v="6"/>
    <x v="0"/>
    <n v="1"/>
    <s v="Global"/>
    <x v="0"/>
    <n v="2"/>
    <n v="2"/>
  </r>
  <r>
    <x v="0"/>
    <x v="0"/>
    <s v="Belgium"/>
    <s v="ZANDVLIET"/>
    <x v="0"/>
    <x v="0"/>
    <n v="0.5"/>
    <s v="Proportional"/>
    <x v="0"/>
    <n v="395"/>
    <n v="197.5"/>
  </r>
  <r>
    <x v="0"/>
    <x v="0"/>
    <s v="Belgium"/>
    <s v="ZANDVLIET 2"/>
    <x v="6"/>
    <x v="0"/>
    <n v="1"/>
    <s v="Global"/>
    <x v="0"/>
    <n v="12"/>
    <n v="12"/>
  </r>
  <r>
    <x v="0"/>
    <x v="0"/>
    <s v="Belgium"/>
    <s v="ZEDELGEM"/>
    <x v="2"/>
    <x v="0"/>
    <n v="1"/>
    <s v="Global"/>
    <x v="0"/>
    <n v="18"/>
    <n v="18"/>
  </r>
  <r>
    <x v="0"/>
    <x v="0"/>
    <s v="Belgium"/>
    <s v="ZEEBRUGGE"/>
    <x v="2"/>
    <x v="0"/>
    <n v="1"/>
    <s v="Global"/>
    <x v="0"/>
    <n v="18"/>
    <n v="18"/>
  </r>
  <r>
    <x v="0"/>
    <x v="0"/>
    <s v="Belgium"/>
    <s v="ZEEBRUGGE 2"/>
    <x v="0"/>
    <x v="0"/>
    <n v="1"/>
    <s v="Global"/>
    <x v="0"/>
    <n v="40"/>
    <n v="40"/>
  </r>
  <r>
    <x v="0"/>
    <x v="0"/>
    <s v="Belgium"/>
    <s v="ZEEBRUGGE 3"/>
    <x v="6"/>
    <x v="0"/>
    <n v="1"/>
    <s v="Global"/>
    <x v="0"/>
    <n v="4.0999999999999996"/>
    <n v="4.0999999999999996"/>
  </r>
  <r>
    <x v="0"/>
    <x v="0"/>
    <s v="Belgium"/>
    <s v="ZELLIK"/>
    <x v="1"/>
    <x v="0"/>
    <n v="1"/>
    <s v="Global"/>
    <x v="0"/>
    <n v="0.442"/>
    <n v="0.442"/>
  </r>
  <r>
    <x v="0"/>
    <x v="0"/>
    <s v="Belgium"/>
    <s v="ZELZATE"/>
    <x v="2"/>
    <x v="0"/>
    <n v="1"/>
    <s v="Global"/>
    <x v="0"/>
    <n v="18"/>
    <n v="18"/>
  </r>
  <r>
    <x v="0"/>
    <x v="0"/>
    <s v="Belgium"/>
    <s v="ZELZATE 2"/>
    <x v="2"/>
    <x v="1"/>
    <n v="1"/>
    <s v="Global"/>
    <x v="0"/>
    <n v="315"/>
    <n v="315"/>
  </r>
  <r>
    <x v="0"/>
    <x v="0"/>
    <s v="Belgium"/>
    <s v="ZWEVEGEM 2"/>
    <x v="6"/>
    <x v="0"/>
    <n v="1"/>
    <s v="Global"/>
    <x v="0"/>
    <n v="6.15"/>
    <n v="6.15"/>
  </r>
  <r>
    <x v="0"/>
    <x v="0"/>
    <s v="Belgium"/>
    <s v="ZWIJNDRECHT"/>
    <x v="0"/>
    <x v="0"/>
    <n v="1"/>
    <s v="Global"/>
    <x v="0"/>
    <n v="58"/>
    <n v="58"/>
  </r>
  <r>
    <x v="0"/>
    <x v="0"/>
    <s v="France"/>
    <s v="ABLAINCOURT-PRES.(80)"/>
    <x v="6"/>
    <x v="1"/>
    <n v="0.49"/>
    <s v="Proportional"/>
    <x v="0"/>
    <n v="10"/>
    <n v="4.9000000000000004"/>
  </r>
  <r>
    <x v="0"/>
    <x v="0"/>
    <s v="France"/>
    <s v="ABLAINCOURT-PRES.(80)"/>
    <x v="6"/>
    <x v="1"/>
    <n v="0.49"/>
    <s v="Proportional"/>
    <x v="1"/>
    <n v="4.0999999999999996"/>
    <n v="2.0089999999999999"/>
  </r>
  <r>
    <x v="0"/>
    <x v="0"/>
    <s v="France"/>
    <s v="AGOS-VIDALOS"/>
    <x v="5"/>
    <x v="1"/>
    <n v="1"/>
    <s v="Global"/>
    <x v="0"/>
    <n v="1"/>
    <n v="1"/>
  </r>
  <r>
    <x v="0"/>
    <x v="0"/>
    <s v="France"/>
    <s v="AMANTY (55)"/>
    <x v="6"/>
    <x v="1"/>
    <n v="0.49"/>
    <s v="Proportional"/>
    <x v="0"/>
    <n v="12"/>
    <n v="5.88"/>
  </r>
  <r>
    <x v="0"/>
    <x v="0"/>
    <s v="France"/>
    <s v="ANGOUSTRINE"/>
    <x v="5"/>
    <x v="1"/>
    <n v="1"/>
    <s v="Global"/>
    <x v="0"/>
    <n v="1.9"/>
    <n v="1.9"/>
  </r>
  <r>
    <x v="0"/>
    <x v="0"/>
    <s v="France"/>
    <s v="ANOUX(54)"/>
    <x v="6"/>
    <x v="1"/>
    <n v="0.49"/>
    <s v="Proportional"/>
    <x v="0"/>
    <n v="10"/>
    <n v="4.9000000000000004"/>
  </r>
  <r>
    <x v="0"/>
    <x v="0"/>
    <s v="France"/>
    <s v="ARTHEZ D'ASSON"/>
    <x v="5"/>
    <x v="1"/>
    <n v="1"/>
    <s v="Global"/>
    <x v="0"/>
    <n v="1.1299999999999999"/>
    <n v="1.1299999999999999"/>
  </r>
  <r>
    <x v="0"/>
    <x v="0"/>
    <s v="France"/>
    <s v="ARTOUSTE"/>
    <x v="5"/>
    <x v="0"/>
    <n v="1"/>
    <s v="Global"/>
    <x v="0"/>
    <n v="23"/>
    <n v="23"/>
  </r>
  <r>
    <x v="0"/>
    <x v="0"/>
    <s v="France"/>
    <s v="ARTOUSTE LAC"/>
    <x v="5"/>
    <x v="0"/>
    <n v="1"/>
    <s v="Global"/>
    <x v="0"/>
    <n v="2"/>
    <n v="2"/>
  </r>
  <r>
    <x v="0"/>
    <x v="0"/>
    <s v="France"/>
    <s v="ASSOUSTE"/>
    <x v="5"/>
    <x v="1"/>
    <n v="1"/>
    <s v="Global"/>
    <x v="0"/>
    <n v="2.2000000000000002"/>
    <n v="2.2000000000000002"/>
  </r>
  <r>
    <x v="0"/>
    <x v="0"/>
    <s v="France"/>
    <s v="ASTE BEON"/>
    <x v="5"/>
    <x v="1"/>
    <n v="1"/>
    <s v="Global"/>
    <x v="0"/>
    <n v="1.1200000000000001"/>
    <n v="1.1200000000000001"/>
  </r>
  <r>
    <x v="0"/>
    <x v="0"/>
    <s v="France"/>
    <s v="AUBE"/>
    <x v="5"/>
    <x v="1"/>
    <n v="1"/>
    <s v="Global"/>
    <x v="0"/>
    <n v="2.5"/>
    <n v="2.5"/>
  </r>
  <r>
    <x v="0"/>
    <x v="0"/>
    <s v="France"/>
    <s v="AVESNES EN BRAY(76)"/>
    <x v="6"/>
    <x v="1"/>
    <n v="1"/>
    <s v="Global"/>
    <x v="0"/>
    <n v="12"/>
    <n v="12"/>
  </r>
  <r>
    <x v="0"/>
    <x v="0"/>
    <s v="France"/>
    <s v="AVIGNON"/>
    <x v="5"/>
    <x v="0"/>
    <n v="1"/>
    <s v="Global"/>
    <x v="0"/>
    <n v="178"/>
    <n v="178"/>
  </r>
  <r>
    <x v="0"/>
    <x v="0"/>
    <s v="France"/>
    <s v="BEAUCENS"/>
    <x v="5"/>
    <x v="1"/>
    <n v="1"/>
    <s v="Global"/>
    <x v="0"/>
    <n v="1.6"/>
    <n v="1.6"/>
  </r>
  <r>
    <x v="0"/>
    <x v="0"/>
    <s v="France"/>
    <s v="BEAUCHASTEL"/>
    <x v="5"/>
    <x v="0"/>
    <n v="1"/>
    <s v="Global"/>
    <x v="0"/>
    <n v="198.7"/>
    <n v="198.7"/>
  </r>
  <r>
    <x v="0"/>
    <x v="0"/>
    <s v="France"/>
    <s v="BELLEY"/>
    <x v="5"/>
    <x v="0"/>
    <n v="1"/>
    <s v="Global"/>
    <x v="0"/>
    <n v="90.68"/>
    <n v="90.68"/>
  </r>
  <r>
    <x v="0"/>
    <x v="0"/>
    <s v="France"/>
    <s v="BIOUS"/>
    <x v="5"/>
    <x v="0"/>
    <n v="1"/>
    <s v="Global"/>
    <x v="0"/>
    <n v="14"/>
    <n v="14"/>
  </r>
  <r>
    <x v="0"/>
    <x v="0"/>
    <s v="France"/>
    <s v="BOUBERS SUR CANCHE (62)"/>
    <x v="6"/>
    <x v="1"/>
    <n v="1"/>
    <s v="Global"/>
    <x v="0"/>
    <n v="8.35"/>
    <n v="8.35"/>
  </r>
  <r>
    <x v="0"/>
    <x v="0"/>
    <s v="France"/>
    <s v="BOURG-LÈS-VALENCE"/>
    <x v="5"/>
    <x v="0"/>
    <n v="1"/>
    <s v="Global"/>
    <x v="0"/>
    <n v="180"/>
    <n v="180"/>
  </r>
  <r>
    <x v="0"/>
    <x v="0"/>
    <s v="France"/>
    <s v="BRÉGNIER CORDON"/>
    <x v="5"/>
    <x v="0"/>
    <n v="1"/>
    <s v="Global"/>
    <x v="0"/>
    <n v="75"/>
    <n v="75"/>
  </r>
  <r>
    <x v="0"/>
    <x v="0"/>
    <s v="France"/>
    <s v="BREM SUR MER (85)"/>
    <x v="6"/>
    <x v="1"/>
    <n v="1"/>
    <s v="Global"/>
    <x v="0"/>
    <n v="4.25"/>
    <n v="4.25"/>
  </r>
  <r>
    <x v="0"/>
    <x v="0"/>
    <s v="France"/>
    <s v="BUIGNY-LES-GAMACHES (80)"/>
    <x v="6"/>
    <x v="1"/>
    <n v="1"/>
    <s v="Global"/>
    <x v="1"/>
    <n v="11.5"/>
    <n v="11.5"/>
  </r>
  <r>
    <x v="0"/>
    <x v="0"/>
    <s v="France"/>
    <s v="CADEROUSSE"/>
    <x v="5"/>
    <x v="0"/>
    <n v="1"/>
    <s v="Global"/>
    <x v="0"/>
    <n v="156"/>
    <n v="156"/>
  </r>
  <r>
    <x v="0"/>
    <x v="0"/>
    <s v="France"/>
    <s v="CAPDENAC"/>
    <x v="5"/>
    <x v="1"/>
    <n v="1"/>
    <s v="Global"/>
    <x v="0"/>
    <n v="4.25"/>
    <n v="4.25"/>
  </r>
  <r>
    <x v="0"/>
    <x v="0"/>
    <s v="France"/>
    <s v="CASTELLA"/>
    <x v="5"/>
    <x v="1"/>
    <n v="1"/>
    <s v="Global"/>
    <x v="0"/>
    <n v="1.3"/>
    <n v="1.3"/>
  </r>
  <r>
    <x v="0"/>
    <x v="0"/>
    <s v="France"/>
    <s v="CASTET"/>
    <x v="5"/>
    <x v="1"/>
    <n v="1"/>
    <s v="Global"/>
    <x v="0"/>
    <n v="1.5"/>
    <n v="1.5"/>
  </r>
  <r>
    <x v="0"/>
    <x v="0"/>
    <s v="France"/>
    <s v="CERNON(51)"/>
    <x v="6"/>
    <x v="1"/>
    <n v="1"/>
    <s v="Global"/>
    <x v="0"/>
    <n v="7.5"/>
    <n v="7.5"/>
  </r>
  <r>
    <x v="0"/>
    <x v="0"/>
    <s v="France"/>
    <s v="CERNON(51)"/>
    <x v="6"/>
    <x v="1"/>
    <n v="0.09"/>
    <s v="Global"/>
    <x v="0"/>
    <n v="10"/>
    <n v="0.9"/>
  </r>
  <r>
    <x v="0"/>
    <x v="0"/>
    <s v="France"/>
    <s v="CHARLY SUR MARNE (02)"/>
    <x v="6"/>
    <x v="1"/>
    <n v="1"/>
    <s v="Global"/>
    <x v="0"/>
    <n v="22"/>
    <n v="22"/>
  </r>
  <r>
    <x v="0"/>
    <x v="0"/>
    <s v="France"/>
    <s v="CHAUTAGNE"/>
    <x v="5"/>
    <x v="0"/>
    <n v="1"/>
    <s v="Global"/>
    <x v="0"/>
    <n v="91.5"/>
    <n v="91.5"/>
  </r>
  <r>
    <x v="0"/>
    <x v="0"/>
    <s v="France"/>
    <s v="CNAIR"/>
    <x v="6"/>
    <x v="1"/>
    <n v="1"/>
    <s v="Global"/>
    <x v="0"/>
    <n v="289.10000000000002"/>
    <n v="289.10000000000002"/>
  </r>
  <r>
    <x v="0"/>
    <x v="0"/>
    <s v="France"/>
    <s v="CN'AIR HYDRO"/>
    <x v="5"/>
    <x v="0"/>
    <n v="1"/>
    <s v="Global"/>
    <x v="0"/>
    <n v="17"/>
    <n v="17"/>
  </r>
  <r>
    <x v="0"/>
    <x v="0"/>
    <s v="France"/>
    <s v="CNAIR SOLAR"/>
    <x v="1"/>
    <x v="1"/>
    <n v="1"/>
    <s v="Global"/>
    <x v="0"/>
    <n v="11.5"/>
    <n v="11.5"/>
  </r>
  <r>
    <x v="0"/>
    <x v="0"/>
    <s v="France"/>
    <s v="COINDRE"/>
    <x v="5"/>
    <x v="0"/>
    <n v="1"/>
    <s v="Global"/>
    <x v="0"/>
    <n v="43"/>
    <n v="43"/>
  </r>
  <r>
    <x v="0"/>
    <x v="0"/>
    <s v="France"/>
    <s v="COYECQUES(62)"/>
    <x v="6"/>
    <x v="1"/>
    <n v="0.49"/>
    <s v="Proportional"/>
    <x v="0"/>
    <n v="8"/>
    <n v="3.92"/>
  </r>
  <r>
    <x v="0"/>
    <x v="0"/>
    <s v="France"/>
    <s v="CRUSCADES (11)"/>
    <x v="6"/>
    <x v="1"/>
    <n v="1"/>
    <s v="Global"/>
    <x v="0"/>
    <n v="11.5"/>
    <n v="11.5"/>
  </r>
  <r>
    <x v="0"/>
    <x v="0"/>
    <s v="France"/>
    <s v="CURBANS(04)"/>
    <x v="1"/>
    <x v="1"/>
    <n v="0.4"/>
    <s v="Equity"/>
    <x v="0"/>
    <n v="26.1"/>
    <n v="10.44"/>
  </r>
  <r>
    <x v="0"/>
    <x v="0"/>
    <s v="France"/>
    <s v="DONZÈRE-MONDRAGON"/>
    <x v="5"/>
    <x v="0"/>
    <n v="1"/>
    <s v="Global"/>
    <x v="0"/>
    <n v="348"/>
    <n v="348"/>
  </r>
  <r>
    <x v="0"/>
    <x v="0"/>
    <s v="France"/>
    <s v="DROUPT-SAINT-BASLE (11)"/>
    <x v="6"/>
    <x v="1"/>
    <n v="0.49"/>
    <s v="Proportional"/>
    <x v="0"/>
    <n v="36"/>
    <n v="17.64"/>
  </r>
  <r>
    <x v="0"/>
    <x v="0"/>
    <s v="France"/>
    <s v="DUNKERQUE(59)"/>
    <x v="0"/>
    <x v="0"/>
    <n v="1"/>
    <s v="Global"/>
    <x v="0"/>
    <n v="788"/>
    <n v="788"/>
  </r>
  <r>
    <x v="0"/>
    <x v="0"/>
    <s v="France"/>
    <s v="EAUX-BONNES"/>
    <x v="5"/>
    <x v="1"/>
    <n v="1"/>
    <s v="Global"/>
    <x v="0"/>
    <n v="3.2"/>
    <n v="3.2"/>
  </r>
  <r>
    <x v="0"/>
    <x v="0"/>
    <s v="France"/>
    <s v="ECHALOT(21)"/>
    <x v="6"/>
    <x v="1"/>
    <n v="1"/>
    <s v="Global"/>
    <x v="0"/>
    <n v="16"/>
    <n v="16"/>
  </r>
  <r>
    <x v="0"/>
    <x v="0"/>
    <s v="France"/>
    <s v="EGET"/>
    <x v="5"/>
    <x v="0"/>
    <n v="1"/>
    <s v="Global"/>
    <x v="0"/>
    <n v="32.6"/>
    <n v="32.6"/>
  </r>
  <r>
    <x v="0"/>
    <x v="0"/>
    <s v="France"/>
    <s v="EPIZON (52)"/>
    <x v="6"/>
    <x v="1"/>
    <n v="1"/>
    <s v="Global"/>
    <x v="0"/>
    <n v="79.95"/>
    <n v="79.95"/>
  </r>
  <r>
    <x v="0"/>
    <x v="0"/>
    <s v="France"/>
    <s v="ESPALUNGUE"/>
    <x v="5"/>
    <x v="1"/>
    <n v="1"/>
    <s v="Global"/>
    <x v="0"/>
    <n v="3.7"/>
    <n v="3.7"/>
  </r>
  <r>
    <x v="0"/>
    <x v="0"/>
    <s v="France"/>
    <s v="ETALANTE(21)"/>
    <x v="6"/>
    <x v="1"/>
    <n v="1"/>
    <s v="Global"/>
    <x v="0"/>
    <n v="30"/>
    <n v="30"/>
  </r>
  <r>
    <x v="0"/>
    <x v="0"/>
    <s v="France"/>
    <s v="FABRÈGES"/>
    <x v="5"/>
    <x v="1"/>
    <n v="1"/>
    <s v="Global"/>
    <x v="0"/>
    <n v="9"/>
    <n v="9"/>
  </r>
  <r>
    <x v="0"/>
    <x v="0"/>
    <s v="France"/>
    <s v="FIENVILLERS (80)"/>
    <x v="6"/>
    <x v="1"/>
    <n v="1"/>
    <s v="Global"/>
    <x v="0"/>
    <n v="8.35"/>
    <n v="8.35"/>
  </r>
  <r>
    <x v="0"/>
    <x v="0"/>
    <s v="France"/>
    <s v="FITOU(11)"/>
    <x v="6"/>
    <x v="1"/>
    <n v="1"/>
    <s v="Global"/>
    <x v="0"/>
    <n v="10.4"/>
    <n v="10.4"/>
  </r>
  <r>
    <x v="0"/>
    <x v="0"/>
    <s v="France"/>
    <s v="FONTPEDROUSE"/>
    <x v="5"/>
    <x v="1"/>
    <n v="1"/>
    <s v="Global"/>
    <x v="0"/>
    <n v="5.6"/>
    <n v="5.6"/>
  </r>
  <r>
    <x v="0"/>
    <x v="0"/>
    <s v="France"/>
    <s v="FOS-SUR-MER 2(13)"/>
    <x v="0"/>
    <x v="0"/>
    <n v="1"/>
    <s v="Global"/>
    <x v="0"/>
    <n v="490"/>
    <n v="490"/>
  </r>
  <r>
    <x v="0"/>
    <x v="0"/>
    <s v="France"/>
    <s v="FOS-SUR-MER 3(13)"/>
    <x v="0"/>
    <x v="0"/>
    <n v="1"/>
    <s v="Global"/>
    <x v="0"/>
    <n v="435"/>
    <n v="435"/>
  </r>
  <r>
    <x v="0"/>
    <x v="0"/>
    <s v="France"/>
    <s v="FROIDFOND,LA GARNACHE(85)"/>
    <x v="6"/>
    <x v="1"/>
    <n v="1"/>
    <s v="Global"/>
    <x v="0"/>
    <n v="18"/>
    <n v="18"/>
  </r>
  <r>
    <x v="0"/>
    <x v="0"/>
    <s v="France"/>
    <s v="GÉNISSIAT"/>
    <x v="5"/>
    <x v="0"/>
    <n v="1"/>
    <s v="Global"/>
    <x v="0"/>
    <n v="423"/>
    <n v="423"/>
  </r>
  <r>
    <x v="0"/>
    <x v="0"/>
    <s v="France"/>
    <s v="GERMINON-VÉLYE (51)"/>
    <x v="6"/>
    <x v="1"/>
    <n v="1"/>
    <s v="Global"/>
    <x v="0"/>
    <n v="75"/>
    <n v="75"/>
  </r>
  <r>
    <x v="0"/>
    <x v="0"/>
    <s v="France"/>
    <s v="GETEU"/>
    <x v="5"/>
    <x v="1"/>
    <n v="1"/>
    <s v="Global"/>
    <x v="0"/>
    <n v="9.9"/>
    <n v="9.9"/>
  </r>
  <r>
    <x v="0"/>
    <x v="0"/>
    <s v="France"/>
    <s v="GOURGANCON(51)"/>
    <x v="6"/>
    <x v="1"/>
    <n v="1"/>
    <s v="Global"/>
    <x v="0"/>
    <n v="48"/>
    <n v="48"/>
  </r>
  <r>
    <x v="0"/>
    <x v="0"/>
    <s v="France"/>
    <s v="HAMBERS (53)"/>
    <x v="6"/>
    <x v="1"/>
    <n v="1"/>
    <s v="Global"/>
    <x v="0"/>
    <n v="8.1999999999999993"/>
    <n v="8.1999999999999993"/>
  </r>
  <r>
    <x v="0"/>
    <x v="0"/>
    <s v="France"/>
    <s v="HAUT DES AILES"/>
    <x v="6"/>
    <x v="1"/>
    <n v="1"/>
    <s v="Global"/>
    <x v="0"/>
    <n v="44"/>
    <n v="44"/>
  </r>
  <r>
    <x v="0"/>
    <x v="0"/>
    <s v="France"/>
    <s v="HAUTE-LYS"/>
    <x v="6"/>
    <x v="1"/>
    <n v="1"/>
    <s v="Global"/>
    <x v="0"/>
    <n v="37.5"/>
    <n v="37.5"/>
  </r>
  <r>
    <x v="0"/>
    <x v="0"/>
    <s v="France"/>
    <s v="HAUTEVESNES(02)"/>
    <x v="6"/>
    <x v="1"/>
    <n v="0.49"/>
    <s v="Proportional"/>
    <x v="0"/>
    <n v="12"/>
    <n v="5.88"/>
  </r>
  <r>
    <x v="0"/>
    <x v="0"/>
    <s v="France"/>
    <s v="ISABY"/>
    <x v="5"/>
    <x v="1"/>
    <n v="1"/>
    <s v="Global"/>
    <x v="0"/>
    <n v="2"/>
    <n v="2"/>
  </r>
  <r>
    <x v="0"/>
    <x v="0"/>
    <s v="France"/>
    <s v="JONCET"/>
    <x v="5"/>
    <x v="1"/>
    <n v="1"/>
    <s v="Global"/>
    <x v="0"/>
    <n v="0.38"/>
    <n v="0.38"/>
  </r>
  <r>
    <x v="0"/>
    <x v="0"/>
    <s v="France"/>
    <s v="LA CASSAGNE"/>
    <x v="5"/>
    <x v="1"/>
    <n v="1"/>
    <s v="Global"/>
    <x v="0"/>
    <n v="11"/>
    <n v="11"/>
  </r>
  <r>
    <x v="0"/>
    <x v="0"/>
    <s v="France"/>
    <s v="LA CHAUSSÉE SUR MARNE(51)"/>
    <x v="6"/>
    <x v="1"/>
    <n v="1"/>
    <s v="Global"/>
    <x v="0"/>
    <n v="6"/>
    <n v="6"/>
  </r>
  <r>
    <x v="0"/>
    <x v="0"/>
    <s v="France"/>
    <s v="LA GACILLY,L.FOUG,STM(56)"/>
    <x v="6"/>
    <x v="1"/>
    <n v="1"/>
    <s v="Global"/>
    <x v="0"/>
    <n v="33"/>
    <n v="33"/>
  </r>
  <r>
    <x v="0"/>
    <x v="0"/>
    <s v="France"/>
    <s v="LA LIMOUZINIÈRE (44)"/>
    <x v="6"/>
    <x v="1"/>
    <n v="1"/>
    <s v="Global"/>
    <x v="0"/>
    <n v="6"/>
    <n v="6"/>
  </r>
  <r>
    <x v="0"/>
    <x v="0"/>
    <s v="France"/>
    <s v="LA RIBÉROLE"/>
    <x v="5"/>
    <x v="1"/>
    <n v="1"/>
    <s v="Global"/>
    <x v="0"/>
    <n v="4.4000000000000004"/>
    <n v="4.4000000000000004"/>
  </r>
  <r>
    <x v="0"/>
    <x v="0"/>
    <s v="France"/>
    <s v="LA VERNA"/>
    <x v="5"/>
    <x v="0"/>
    <n v="1"/>
    <s v="Global"/>
    <x v="0"/>
    <n v="3.9"/>
    <n v="3.9"/>
  </r>
  <r>
    <x v="0"/>
    <x v="0"/>
    <s v="France"/>
    <s v="LAGARDE"/>
    <x v="5"/>
    <x v="1"/>
    <n v="1"/>
    <s v="Global"/>
    <x v="0"/>
    <n v="1"/>
    <n v="1"/>
  </r>
  <r>
    <x v="0"/>
    <x v="0"/>
    <s v="France"/>
    <s v="LANRIVOARE (29)"/>
    <x v="6"/>
    <x v="1"/>
    <n v="1"/>
    <s v="Global"/>
    <x v="0"/>
    <n v="2.5499999999999998"/>
    <n v="2.5499999999999998"/>
  </r>
  <r>
    <x v="0"/>
    <x v="0"/>
    <s v="France"/>
    <s v="LARRAU"/>
    <x v="5"/>
    <x v="1"/>
    <n v="1"/>
    <s v="Global"/>
    <x v="0"/>
    <n v="3.6"/>
    <n v="3.6"/>
  </r>
  <r>
    <x v="0"/>
    <x v="0"/>
    <s v="France"/>
    <s v="LASSOULA"/>
    <x v="5"/>
    <x v="0"/>
    <n v="1"/>
    <s v="Global"/>
    <x v="0"/>
    <n v="20.3"/>
    <n v="20.3"/>
  </r>
  <r>
    <x v="0"/>
    <x v="0"/>
    <s v="France"/>
    <s v="LASTOURG"/>
    <x v="5"/>
    <x v="1"/>
    <n v="1"/>
    <s v="Global"/>
    <x v="0"/>
    <n v="2.8"/>
    <n v="2.8"/>
  </r>
  <r>
    <x v="0"/>
    <x v="0"/>
    <s v="France"/>
    <s v="LE CANET(11)"/>
    <x v="6"/>
    <x v="1"/>
    <n v="1"/>
    <s v="Global"/>
    <x v="0"/>
    <n v="11.5"/>
    <n v="11.5"/>
  </r>
  <r>
    <x v="0"/>
    <x v="0"/>
    <s v="France"/>
    <s v="LE HOURAT"/>
    <x v="5"/>
    <x v="1"/>
    <n v="1"/>
    <s v="Global"/>
    <x v="0"/>
    <n v="46.9"/>
    <n v="46.9"/>
  </r>
  <r>
    <x v="0"/>
    <x v="0"/>
    <s v="France"/>
    <s v="LES AVEILLANS"/>
    <x v="5"/>
    <x v="1"/>
    <n v="1"/>
    <s v="Global"/>
    <x v="0"/>
    <n v="7.2"/>
    <n v="7.2"/>
  </r>
  <r>
    <x v="0"/>
    <x v="0"/>
    <s v="France"/>
    <s v="LICQ-ATHEREY"/>
    <x v="5"/>
    <x v="1"/>
    <n v="1"/>
    <s v="Global"/>
    <x v="0"/>
    <n v="9.3919999999999995"/>
    <n v="9.3919999999999995"/>
  </r>
  <r>
    <x v="0"/>
    <x v="0"/>
    <s v="France"/>
    <s v="LICQ-ATHEREY2"/>
    <x v="5"/>
    <x v="1"/>
    <n v="1"/>
    <s v="Global"/>
    <x v="0"/>
    <n v="0.34"/>
    <n v="0.34"/>
  </r>
  <r>
    <x v="0"/>
    <x v="0"/>
    <s v="France"/>
    <s v="LOGIS NEUF"/>
    <x v="5"/>
    <x v="0"/>
    <n v="1"/>
    <s v="Global"/>
    <x v="0"/>
    <n v="216"/>
    <n v="216"/>
  </r>
  <r>
    <x v="0"/>
    <x v="0"/>
    <s v="France"/>
    <s v="MANNEVILLE (76)"/>
    <x v="6"/>
    <x v="1"/>
    <n v="1"/>
    <s v="Global"/>
    <x v="0"/>
    <n v="13.8"/>
    <n v="13.8"/>
  </r>
  <r>
    <x v="0"/>
    <x v="0"/>
    <s v="France"/>
    <s v="MARCENAC"/>
    <x v="5"/>
    <x v="1"/>
    <n v="1"/>
    <s v="Global"/>
    <x v="0"/>
    <n v="6"/>
    <n v="6"/>
  </r>
  <r>
    <x v="0"/>
    <x v="0"/>
    <s v="France"/>
    <s v="MARÈGES"/>
    <x v="5"/>
    <x v="0"/>
    <n v="1"/>
    <s v="Global"/>
    <x v="0"/>
    <n v="146"/>
    <n v="146"/>
  </r>
  <r>
    <x v="0"/>
    <x v="0"/>
    <s v="France"/>
    <s v="MAULÉON-BAROUSSE"/>
    <x v="5"/>
    <x v="1"/>
    <n v="1"/>
    <s v="Global"/>
    <x v="0"/>
    <n v="1.4"/>
    <n v="1.4"/>
  </r>
  <r>
    <x v="0"/>
    <x v="0"/>
    <s v="France"/>
    <s v="MÉNÉAC (56)"/>
    <x v="6"/>
    <x v="1"/>
    <n v="1"/>
    <s v="Global"/>
    <x v="0"/>
    <n v="5.6"/>
    <n v="5.6"/>
  </r>
  <r>
    <x v="0"/>
    <x v="0"/>
    <s v="France"/>
    <s v="MÉNESLIES (80)"/>
    <x v="6"/>
    <x v="1"/>
    <n v="1"/>
    <s v="Global"/>
    <x v="0"/>
    <n v="4.25"/>
    <n v="4.25"/>
  </r>
  <r>
    <x v="0"/>
    <x v="0"/>
    <s v="France"/>
    <s v="MEYMES"/>
    <x v="5"/>
    <x v="1"/>
    <n v="1"/>
    <s v="Global"/>
    <x v="0"/>
    <n v="4"/>
    <n v="4"/>
  </r>
  <r>
    <x v="0"/>
    <x v="0"/>
    <s v="France"/>
    <s v="MIÉGEBAT"/>
    <x v="5"/>
    <x v="0"/>
    <n v="1"/>
    <s v="Global"/>
    <x v="0"/>
    <n v="74"/>
    <n v="74"/>
  </r>
  <r>
    <x v="0"/>
    <x v="0"/>
    <s v="France"/>
    <s v="MONCHEL SUR CANCHE (62)"/>
    <x v="6"/>
    <x v="1"/>
    <n v="1"/>
    <s v="Global"/>
    <x v="0"/>
    <n v="8.35"/>
    <n v="8.35"/>
  </r>
  <r>
    <x v="0"/>
    <x v="0"/>
    <s v="France"/>
    <s v="MONTBRUN"/>
    <x v="5"/>
    <x v="1"/>
    <n v="1"/>
    <s v="Global"/>
    <x v="0"/>
    <n v="1.6"/>
    <n v="1.6"/>
  </r>
  <r>
    <x v="0"/>
    <x v="0"/>
    <s v="France"/>
    <s v="MONTÉLIMAR"/>
    <x v="5"/>
    <x v="0"/>
    <n v="1"/>
    <s v="Global"/>
    <x v="0"/>
    <n v="295"/>
    <n v="295"/>
  </r>
  <r>
    <x v="0"/>
    <x v="0"/>
    <s v="France"/>
    <s v="MONTOIR-DE-BRETAGNE 2(44)"/>
    <x v="0"/>
    <x v="0"/>
    <n v="1"/>
    <s v="Global"/>
    <x v="0"/>
    <n v="43"/>
    <n v="43"/>
  </r>
  <r>
    <x v="0"/>
    <x v="0"/>
    <s v="France"/>
    <s v="MONTOIR-DE-BRETAGNE(44)"/>
    <x v="0"/>
    <x v="0"/>
    <n v="1"/>
    <s v="Global"/>
    <x v="0"/>
    <n v="435"/>
    <n v="435"/>
  </r>
  <r>
    <x v="0"/>
    <x v="0"/>
    <s v="France"/>
    <s v="MONTPELLIER (34)"/>
    <x v="1"/>
    <x v="1"/>
    <n v="1"/>
    <s v="Global"/>
    <x v="0"/>
    <n v="5.0000000000000001E-3"/>
    <n v="5.0000000000000001E-3"/>
  </r>
  <r>
    <x v="0"/>
    <x v="0"/>
    <s v="France"/>
    <s v="NAY"/>
    <x v="5"/>
    <x v="1"/>
    <n v="1"/>
    <s v="Global"/>
    <x v="0"/>
    <n v="0.43"/>
    <n v="0.43"/>
  </r>
  <r>
    <x v="0"/>
    <x v="0"/>
    <s v="France"/>
    <s v="NDR CONTRACT CHOOZ"/>
    <x v="7"/>
    <x v="0"/>
    <n v="1"/>
    <s v="Global"/>
    <x v="0"/>
    <n v="750"/>
    <n v="750"/>
  </r>
  <r>
    <x v="0"/>
    <x v="0"/>
    <s v="France"/>
    <s v="NDR CONTRACT TRICASTIN"/>
    <x v="7"/>
    <x v="0"/>
    <n v="1"/>
    <s v="Global"/>
    <x v="0"/>
    <n v="459.5"/>
    <n v="459.5"/>
  </r>
  <r>
    <x v="0"/>
    <x v="0"/>
    <s v="France"/>
    <s v="NEVIAN (11)"/>
    <x v="6"/>
    <x v="1"/>
    <n v="1"/>
    <s v="Global"/>
    <x v="0"/>
    <n v="15.3"/>
    <n v="15.3"/>
  </r>
  <r>
    <x v="0"/>
    <x v="0"/>
    <s v="France"/>
    <s v="OLETTE"/>
    <x v="5"/>
    <x v="1"/>
    <n v="1"/>
    <s v="Global"/>
    <x v="0"/>
    <n v="10.4"/>
    <n v="10.4"/>
  </r>
  <r>
    <x v="0"/>
    <x v="0"/>
    <s v="France"/>
    <s v="OLHADOKO"/>
    <x v="5"/>
    <x v="1"/>
    <n v="1"/>
    <s v="Global"/>
    <x v="0"/>
    <n v="9.6999999999999993"/>
    <n v="9.6999999999999993"/>
  </r>
  <r>
    <x v="0"/>
    <x v="0"/>
    <s v="France"/>
    <s v="OULE"/>
    <x v="5"/>
    <x v="1"/>
    <n v="1"/>
    <s v="Global"/>
    <x v="0"/>
    <n v="1.76"/>
    <n v="1.76"/>
  </r>
  <r>
    <x v="0"/>
    <x v="0"/>
    <s v="France"/>
    <s v="PÉAGE DE ROUSSILLON"/>
    <x v="5"/>
    <x v="0"/>
    <n v="1"/>
    <s v="Global"/>
    <x v="0"/>
    <n v="160.69999999999999"/>
    <n v="160.69999999999999"/>
  </r>
  <r>
    <x v="0"/>
    <x v="0"/>
    <s v="France"/>
    <s v="PERTAIN ET POTTE(80)"/>
    <x v="6"/>
    <x v="1"/>
    <n v="0.49"/>
    <s v="Proportional"/>
    <x v="0"/>
    <n v="12"/>
    <n v="5.88"/>
  </r>
  <r>
    <x v="0"/>
    <x v="0"/>
    <s v="France"/>
    <s v="PIERRE BÉNITE"/>
    <x v="5"/>
    <x v="0"/>
    <n v="1"/>
    <s v="Global"/>
    <x v="0"/>
    <n v="92.2"/>
    <n v="92.2"/>
  </r>
  <r>
    <x v="0"/>
    <x v="0"/>
    <s v="France"/>
    <s v="PLOUARZEL (29)"/>
    <x v="6"/>
    <x v="1"/>
    <n v="1"/>
    <s v="Global"/>
    <x v="0"/>
    <n v="6.7"/>
    <n v="6.7"/>
  </r>
  <r>
    <x v="0"/>
    <x v="0"/>
    <s v="France"/>
    <s v="PLOURIN (29)"/>
    <x v="6"/>
    <x v="1"/>
    <n v="1"/>
    <s v="Global"/>
    <x v="0"/>
    <n v="3.4"/>
    <n v="3.4"/>
  </r>
  <r>
    <x v="0"/>
    <x v="0"/>
    <s v="France"/>
    <s v="PLOZÉVET (29)"/>
    <x v="6"/>
    <x v="1"/>
    <n v="1"/>
    <s v="Global"/>
    <x v="0"/>
    <n v="12"/>
    <n v="12"/>
  </r>
  <r>
    <x v="0"/>
    <x v="0"/>
    <s v="France"/>
    <s v="PLUMIEUX (22)"/>
    <x v="6"/>
    <x v="1"/>
    <n v="1"/>
    <s v="Global"/>
    <x v="0"/>
    <n v="16"/>
    <n v="16"/>
  </r>
  <r>
    <x v="0"/>
    <x v="0"/>
    <s v="France"/>
    <s v="PONT D'ESTAGNOU"/>
    <x v="5"/>
    <x v="1"/>
    <n v="1"/>
    <s v="Global"/>
    <x v="0"/>
    <n v="0.45"/>
    <n v="0.45"/>
  </r>
  <r>
    <x v="0"/>
    <x v="0"/>
    <s v="France"/>
    <s v="PONT-DE-CAMPS"/>
    <x v="5"/>
    <x v="0"/>
    <n v="1"/>
    <s v="Global"/>
    <x v="0"/>
    <n v="39"/>
    <n v="39"/>
  </r>
  <r>
    <x v="0"/>
    <x v="0"/>
    <s v="France"/>
    <s v="PONT-DE-PRAT"/>
    <x v="5"/>
    <x v="1"/>
    <n v="1"/>
    <s v="Global"/>
    <x v="0"/>
    <n v="0.6"/>
    <n v="0.6"/>
  </r>
  <r>
    <x v="0"/>
    <x v="0"/>
    <s v="France"/>
    <s v="PONTRU (02)"/>
    <x v="6"/>
    <x v="1"/>
    <n v="1"/>
    <s v="Global"/>
    <x v="1"/>
    <n v="4"/>
    <n v="4"/>
  </r>
  <r>
    <x v="0"/>
    <x v="0"/>
    <s v="France"/>
    <s v="PORETTE DE NÉRONE(2B)"/>
    <x v="1"/>
    <x v="1"/>
    <n v="1"/>
    <s v="Global"/>
    <x v="0"/>
    <n v="3.8"/>
    <n v="3.8"/>
  </r>
  <r>
    <x v="0"/>
    <x v="0"/>
    <s v="France"/>
    <s v="PORT-LA-NOUVELLE,SIGEAN(11)"/>
    <x v="6"/>
    <x v="1"/>
    <n v="1"/>
    <s v="Global"/>
    <x v="0"/>
    <n v="8.8000000000000007"/>
    <n v="8.8000000000000007"/>
  </r>
  <r>
    <x v="0"/>
    <x v="0"/>
    <s v="France"/>
    <s v="PRÉCHAC"/>
    <x v="5"/>
    <x v="1"/>
    <n v="1"/>
    <s v="Global"/>
    <x v="0"/>
    <n v="1.4"/>
    <n v="1.4"/>
  </r>
  <r>
    <x v="0"/>
    <x v="0"/>
    <s v="France"/>
    <s v="RADENAC (56)"/>
    <x v="6"/>
    <x v="1"/>
    <n v="1"/>
    <s v="Global"/>
    <x v="1"/>
    <n v="8.1999999999999993"/>
    <n v="8.1999999999999993"/>
  </r>
  <r>
    <x v="0"/>
    <x v="0"/>
    <s v="France"/>
    <s v="REFFROY(55)"/>
    <x v="6"/>
    <x v="1"/>
    <n v="0.49"/>
    <s v="Proportional"/>
    <x v="0"/>
    <n v="24"/>
    <n v="11.76"/>
  </r>
  <r>
    <x v="0"/>
    <x v="0"/>
    <s v="France"/>
    <s v="REMERANGLES, LITZ 60)"/>
    <x v="6"/>
    <x v="1"/>
    <n v="1"/>
    <s v="Global"/>
    <x v="0"/>
    <n v="28"/>
    <n v="28"/>
  </r>
  <r>
    <x v="0"/>
    <x v="0"/>
    <s v="France"/>
    <s v="REMILLY-WIRQUIN(62)"/>
    <x v="6"/>
    <x v="1"/>
    <n v="0.49"/>
    <s v="Proportional"/>
    <x v="0"/>
    <n v="12"/>
    <n v="5.88"/>
  </r>
  <r>
    <x v="0"/>
    <x v="0"/>
    <s v="France"/>
    <s v="RÉZENTIÈRES(15)"/>
    <x v="6"/>
    <x v="1"/>
    <n v="1"/>
    <s v="Global"/>
    <x v="0"/>
    <n v="10"/>
    <n v="10"/>
  </r>
  <r>
    <x v="0"/>
    <x v="0"/>
    <s v="France"/>
    <s v="RHÈGES(10)"/>
    <x v="6"/>
    <x v="1"/>
    <n v="0.49"/>
    <s v="Proportional"/>
    <x v="1"/>
    <n v="12.3"/>
    <n v="6.0270000000000001"/>
  </r>
  <r>
    <x v="0"/>
    <x v="0"/>
    <s v="France"/>
    <s v="ROQUETAILLADE"/>
    <x v="6"/>
    <x v="1"/>
    <n v="1"/>
    <s v="Global"/>
    <x v="0"/>
    <n v="22.93"/>
    <n v="22.93"/>
  </r>
  <r>
    <x v="0"/>
    <x v="0"/>
    <s v="France"/>
    <s v="RUMONT(55)"/>
    <x v="6"/>
    <x v="1"/>
    <n v="0.49"/>
    <s v="Proportional"/>
    <x v="0"/>
    <n v="24"/>
    <n v="11.76"/>
  </r>
  <r>
    <x v="0"/>
    <x v="0"/>
    <s v="France"/>
    <s v="RUMONT(55)"/>
    <x v="6"/>
    <x v="1"/>
    <n v="0.49"/>
    <s v="Proportional"/>
    <x v="1"/>
    <n v="2.0499999999999998"/>
    <n v="1.0049999999999999"/>
  </r>
  <r>
    <x v="0"/>
    <x v="0"/>
    <s v="France"/>
    <s v="SAINT COULITZ (29)"/>
    <x v="6"/>
    <x v="1"/>
    <n v="1"/>
    <s v="Global"/>
    <x v="0"/>
    <n v="8"/>
    <n v="8"/>
  </r>
  <r>
    <x v="0"/>
    <x v="0"/>
    <s v="France"/>
    <s v="SAINT PIERRE DE MARÈGES"/>
    <x v="5"/>
    <x v="0"/>
    <n v="1"/>
    <s v="Global"/>
    <x v="0"/>
    <n v="122"/>
    <n v="122"/>
  </r>
  <r>
    <x v="0"/>
    <x v="0"/>
    <s v="France"/>
    <s v="SAINT SERVANT(56)"/>
    <x v="6"/>
    <x v="1"/>
    <n v="1"/>
    <s v="Global"/>
    <x v="0"/>
    <n v="12"/>
    <n v="12"/>
  </r>
  <r>
    <x v="0"/>
    <x v="0"/>
    <s v="France"/>
    <s v="SAINT VALLIER"/>
    <x v="5"/>
    <x v="0"/>
    <n v="1"/>
    <s v="Global"/>
    <x v="0"/>
    <n v="120"/>
    <n v="120"/>
  </r>
  <r>
    <x v="0"/>
    <x v="0"/>
    <s v="France"/>
    <s v="SAINT-ENGRACE"/>
    <x v="5"/>
    <x v="1"/>
    <n v="1"/>
    <s v="Global"/>
    <x v="0"/>
    <n v="1"/>
    <n v="1"/>
  </r>
  <r>
    <x v="0"/>
    <x v="0"/>
    <s v="France"/>
    <s v="SAINT-GÉRY"/>
    <x v="5"/>
    <x v="1"/>
    <n v="1"/>
    <s v="Global"/>
    <x v="0"/>
    <n v="1.3"/>
    <n v="1.3"/>
  </r>
  <r>
    <x v="0"/>
    <x v="0"/>
    <s v="France"/>
    <s v="SAINT-SERVAIS(22)"/>
    <x v="6"/>
    <x v="1"/>
    <n v="1"/>
    <s v="Global"/>
    <x v="0"/>
    <n v="5.6"/>
    <n v="5.6"/>
  </r>
  <r>
    <x v="0"/>
    <x v="0"/>
    <s v="France"/>
    <s v="SALSES(66)"/>
    <x v="6"/>
    <x v="1"/>
    <n v="1"/>
    <s v="Global"/>
    <x v="0"/>
    <n v="10.5"/>
    <n v="10.5"/>
  </r>
  <r>
    <x v="0"/>
    <x v="0"/>
    <s v="France"/>
    <s v="SAULT BRÉNAZ"/>
    <x v="5"/>
    <x v="0"/>
    <n v="1"/>
    <s v="Global"/>
    <x v="0"/>
    <n v="46.3"/>
    <n v="46.3"/>
  </r>
  <r>
    <x v="0"/>
    <x v="0"/>
    <s v="France"/>
    <s v="SERAUMONT (88)"/>
    <x v="6"/>
    <x v="1"/>
    <n v="0.49"/>
    <s v="Proportional"/>
    <x v="0"/>
    <n v="10"/>
    <n v="4.9000000000000004"/>
  </r>
  <r>
    <x v="0"/>
    <x v="0"/>
    <s v="France"/>
    <s v="SEYSSEL"/>
    <x v="5"/>
    <x v="0"/>
    <n v="1"/>
    <s v="Global"/>
    <x v="0"/>
    <n v="45"/>
    <n v="45"/>
  </r>
  <r>
    <x v="0"/>
    <x v="0"/>
    <s v="France"/>
    <s v="SOULOM"/>
    <x v="5"/>
    <x v="1"/>
    <n v="1"/>
    <s v="Global"/>
    <x v="0"/>
    <n v="1.05"/>
    <n v="1.05"/>
  </r>
  <r>
    <x v="0"/>
    <x v="0"/>
    <s v="France"/>
    <s v="SOULOM"/>
    <x v="5"/>
    <x v="0"/>
    <n v="1"/>
    <s v="Global"/>
    <x v="0"/>
    <n v="50.5"/>
    <n v="50.5"/>
  </r>
  <r>
    <x v="0"/>
    <x v="0"/>
    <s v="France"/>
    <s v="STLEGER LES DOMART,EN PONTHIEU(80)"/>
    <x v="6"/>
    <x v="1"/>
    <n v="1"/>
    <s v="Global"/>
    <x v="0"/>
    <n v="16"/>
    <n v="16"/>
  </r>
  <r>
    <x v="0"/>
    <x v="0"/>
    <s v="France"/>
    <s v="THUES"/>
    <x v="5"/>
    <x v="1"/>
    <n v="1"/>
    <s v="Global"/>
    <x v="0"/>
    <n v="7.2"/>
    <n v="7.2"/>
  </r>
  <r>
    <x v="0"/>
    <x v="0"/>
    <s v="France"/>
    <s v="TOULUCH"/>
    <x v="5"/>
    <x v="1"/>
    <n v="1"/>
    <s v="Global"/>
    <x v="0"/>
    <n v="9.8000000000000007"/>
    <n v="9.8000000000000007"/>
  </r>
  <r>
    <x v="0"/>
    <x v="0"/>
    <s v="France"/>
    <s v="TRAMEZAYGUES"/>
    <x v="5"/>
    <x v="0"/>
    <n v="1"/>
    <s v="Global"/>
    <x v="0"/>
    <n v="24.4"/>
    <n v="24.4"/>
  </r>
  <r>
    <x v="0"/>
    <x v="0"/>
    <s v="France"/>
    <s v="VALLABRÈGUES"/>
    <x v="5"/>
    <x v="0"/>
    <n v="1"/>
    <s v="Global"/>
    <x v="0"/>
    <n v="210"/>
    <n v="210"/>
  </r>
  <r>
    <x v="0"/>
    <x v="0"/>
    <s v="France"/>
    <s v="VAUDEVILLE LE HAUT(55)"/>
    <x v="6"/>
    <x v="1"/>
    <n v="0.49"/>
    <s v="Proportional"/>
    <x v="0"/>
    <n v="8"/>
    <n v="3.92"/>
  </r>
  <r>
    <x v="0"/>
    <x v="0"/>
    <s v="France"/>
    <s v="VAUGRIS"/>
    <x v="5"/>
    <x v="0"/>
    <n v="1"/>
    <s v="Global"/>
    <x v="0"/>
    <n v="72"/>
    <n v="72"/>
  </r>
  <r>
    <x v="0"/>
    <x v="0"/>
    <s v="France"/>
    <s v="VILLESELVE(60)-BROUCHY(80)"/>
    <x v="6"/>
    <x v="1"/>
    <n v="0.49"/>
    <s v="Proportional"/>
    <x v="0"/>
    <n v="10"/>
    <n v="4.9000000000000004"/>
  </r>
  <r>
    <x v="0"/>
    <x v="0"/>
    <s v="France"/>
    <s v="VOUTHON HAUT(55)"/>
    <x v="6"/>
    <x v="1"/>
    <n v="0.49"/>
    <s v="Proportional"/>
    <x v="0"/>
    <n v="10"/>
    <n v="4.9000000000000004"/>
  </r>
  <r>
    <x v="0"/>
    <x v="0"/>
    <s v="France"/>
    <s v="YELLES"/>
    <x v="5"/>
    <x v="0"/>
    <n v="1"/>
    <s v="Global"/>
    <x v="0"/>
    <n v="2"/>
    <n v="2"/>
  </r>
  <r>
    <x v="0"/>
    <x v="0"/>
    <s v="Germany"/>
    <s v="FARGE"/>
    <x v="4"/>
    <x v="0"/>
    <n v="1"/>
    <s v="Global"/>
    <x v="0"/>
    <n v="350"/>
    <n v="350"/>
  </r>
  <r>
    <x v="0"/>
    <x v="0"/>
    <s v="Germany"/>
    <s v="GERA"/>
    <x v="0"/>
    <x v="1"/>
    <n v="0.499"/>
    <s v="Proportional"/>
    <x v="0"/>
    <n v="75"/>
    <n v="37.424999999999997"/>
  </r>
  <r>
    <x v="0"/>
    <x v="0"/>
    <s v="Germany"/>
    <s v="HELMSTADT/BAYERN"/>
    <x v="6"/>
    <x v="0"/>
    <n v="1"/>
    <s v="Global"/>
    <x v="0"/>
    <n v="12.5"/>
    <n v="12.5"/>
  </r>
  <r>
    <x v="0"/>
    <x v="0"/>
    <s v="Germany"/>
    <s v="NDR CONTRACT"/>
    <x v="7"/>
    <x v="0"/>
    <n v="1"/>
    <s v="Global"/>
    <x v="0"/>
    <n v="602.5"/>
    <n v="602.5"/>
  </r>
  <r>
    <x v="0"/>
    <x v="0"/>
    <s v="Germany"/>
    <s v="PFREIMD"/>
    <x v="5"/>
    <x v="1"/>
    <n v="1"/>
    <s v="Global"/>
    <x v="0"/>
    <n v="132.1"/>
    <n v="132.1"/>
  </r>
  <r>
    <x v="0"/>
    <x v="0"/>
    <s v="Germany"/>
    <s v="SAARBRÜCKEN"/>
    <x v="0"/>
    <x v="1"/>
    <n v="1"/>
    <s v="Global"/>
    <x v="0"/>
    <n v="125"/>
    <n v="125"/>
  </r>
  <r>
    <x v="0"/>
    <x v="0"/>
    <s v="Germany"/>
    <s v="WILHELMSHAVEN"/>
    <x v="4"/>
    <x v="0"/>
    <n v="1"/>
    <s v="Global"/>
    <x v="1"/>
    <n v="731"/>
    <n v="731"/>
  </r>
  <r>
    <x v="0"/>
    <x v="0"/>
    <s v="Germany"/>
    <s v="WUPPERTAL"/>
    <x v="4"/>
    <x v="1"/>
    <n v="0.33100000000000002"/>
    <s v="Proportional"/>
    <x v="0"/>
    <n v="87.518000000000001"/>
    <n v="28.968"/>
  </r>
  <r>
    <x v="0"/>
    <x v="0"/>
    <s v="Germany"/>
    <s v="WUPPERTAL"/>
    <x v="0"/>
    <x v="1"/>
    <n v="0.33100000000000002"/>
    <s v="Proportional"/>
    <x v="0"/>
    <n v="81.481999999999999"/>
    <n v="26.971"/>
  </r>
  <r>
    <x v="0"/>
    <x v="0"/>
    <s v="Germany"/>
    <s v="ZOLLING"/>
    <x v="3"/>
    <x v="1"/>
    <n v="0.5"/>
    <s v="Proportional"/>
    <x v="0"/>
    <n v="20"/>
    <n v="10"/>
  </r>
  <r>
    <x v="0"/>
    <x v="0"/>
    <s v="Germany"/>
    <s v="ZOLLING"/>
    <x v="4"/>
    <x v="0"/>
    <n v="1"/>
    <s v="Global"/>
    <x v="0"/>
    <n v="468"/>
    <n v="468"/>
  </r>
  <r>
    <x v="0"/>
    <x v="0"/>
    <s v="Germany"/>
    <s v="ZOLLING"/>
    <x v="2"/>
    <x v="0"/>
    <n v="1"/>
    <s v="Global"/>
    <x v="0"/>
    <n v="46"/>
    <n v="46"/>
  </r>
  <r>
    <x v="0"/>
    <x v="0"/>
    <s v="Luxembourg"/>
    <s v="ESCH-SUR-ALZETTE"/>
    <x v="0"/>
    <x v="1"/>
    <n v="1"/>
    <s v="Global"/>
    <x v="0"/>
    <n v="376.4"/>
    <n v="376.4"/>
  </r>
  <r>
    <x v="0"/>
    <x v="0"/>
    <s v="Netherlands"/>
    <s v="APNED"/>
    <x v="0"/>
    <x v="1"/>
    <n v="1"/>
    <s v="Global"/>
    <x v="0"/>
    <n v="43"/>
    <n v="43"/>
  </r>
  <r>
    <x v="0"/>
    <x v="0"/>
    <s v="Netherlands"/>
    <s v="BERGUM"/>
    <x v="0"/>
    <x v="0"/>
    <n v="1"/>
    <s v="Global"/>
    <x v="0"/>
    <n v="144"/>
    <n v="144"/>
  </r>
  <r>
    <x v="0"/>
    <x v="0"/>
    <s v="Netherlands"/>
    <s v="EEMS"/>
    <x v="0"/>
    <x v="0"/>
    <n v="1"/>
    <s v="Global"/>
    <x v="0"/>
    <n v="1931"/>
    <n v="1931"/>
  </r>
  <r>
    <x v="0"/>
    <x v="0"/>
    <s v="Netherlands"/>
    <s v="EEMS"/>
    <x v="6"/>
    <x v="1"/>
    <n v="1"/>
    <s v="Global"/>
    <x v="0"/>
    <n v="27"/>
    <n v="27"/>
  </r>
  <r>
    <x v="0"/>
    <x v="0"/>
    <s v="Netherlands"/>
    <s v="FLEVO"/>
    <x v="0"/>
    <x v="0"/>
    <n v="1"/>
    <s v="Global"/>
    <x v="0"/>
    <n v="996"/>
    <n v="996"/>
  </r>
  <r>
    <x v="0"/>
    <x v="0"/>
    <s v="Netherlands"/>
    <s v="GELDERLAND"/>
    <x v="3"/>
    <x v="0"/>
    <n v="1"/>
    <s v="Global"/>
    <x v="0"/>
    <n v="180"/>
    <n v="180"/>
  </r>
  <r>
    <x v="0"/>
    <x v="0"/>
    <s v="Netherlands"/>
    <s v="GELDERLAND"/>
    <x v="4"/>
    <x v="0"/>
    <n v="1"/>
    <s v="Global"/>
    <x v="0"/>
    <n v="412"/>
    <n v="412"/>
  </r>
  <r>
    <x v="0"/>
    <x v="0"/>
    <s v="Netherlands"/>
    <s v="HARCULO"/>
    <x v="0"/>
    <x v="0"/>
    <n v="1"/>
    <s v="Global"/>
    <x v="0"/>
    <n v="80"/>
    <n v="80"/>
  </r>
  <r>
    <x v="0"/>
    <x v="0"/>
    <s v="Netherlands"/>
    <s v="ROTTERDAM"/>
    <x v="4"/>
    <x v="0"/>
    <n v="1"/>
    <s v="Global"/>
    <x v="1"/>
    <n v="736"/>
    <n v="736"/>
  </r>
  <r>
    <x v="0"/>
    <x v="1"/>
    <s v="Greece"/>
    <s v="VIOTIA"/>
    <x v="0"/>
    <x v="0"/>
    <n v="0.5"/>
    <s v="Proportional"/>
    <x v="0"/>
    <n v="147.762"/>
    <n v="73.881"/>
  </r>
  <r>
    <x v="0"/>
    <x v="1"/>
    <s v="Greece"/>
    <s v="VIOTIA 2"/>
    <x v="0"/>
    <x v="0"/>
    <n v="0.5"/>
    <s v="Proportional"/>
    <x v="0"/>
    <n v="422"/>
    <n v="211"/>
  </r>
  <r>
    <x v="0"/>
    <x v="1"/>
    <s v="Hungary"/>
    <s v="DUNAMENTI"/>
    <x v="0"/>
    <x v="0"/>
    <n v="1"/>
    <s v="Global"/>
    <x v="0"/>
    <n v="1041.3"/>
    <n v="1041.3"/>
  </r>
  <r>
    <x v="0"/>
    <x v="1"/>
    <s v="Italy"/>
    <s v="CAPRACOTTA"/>
    <x v="6"/>
    <x v="0"/>
    <n v="1"/>
    <s v="Global"/>
    <x v="0"/>
    <n v="9.35"/>
    <n v="9.35"/>
  </r>
  <r>
    <x v="0"/>
    <x v="1"/>
    <s v="Italy"/>
    <s v="LEINI"/>
    <x v="0"/>
    <x v="0"/>
    <n v="1"/>
    <s v="Global"/>
    <x v="0"/>
    <n v="390"/>
    <n v="390"/>
  </r>
  <r>
    <x v="0"/>
    <x v="1"/>
    <s v="Italy"/>
    <s v="MONTE CAVUTI"/>
    <x v="6"/>
    <x v="0"/>
    <n v="1"/>
    <s v="Global"/>
    <x v="0"/>
    <n v="10.199999999999999"/>
    <n v="10.199999999999999"/>
  </r>
  <r>
    <x v="0"/>
    <x v="1"/>
    <s v="Italy"/>
    <s v="MONTE DELLA DIFESA"/>
    <x v="6"/>
    <x v="0"/>
    <n v="1"/>
    <s v="Global"/>
    <x v="0"/>
    <n v="28.9"/>
    <n v="28.9"/>
  </r>
  <r>
    <x v="0"/>
    <x v="1"/>
    <s v="Italy"/>
    <s v="NAPOLI LEVANTE"/>
    <x v="0"/>
    <x v="0"/>
    <n v="0.5"/>
    <s v="Proportional"/>
    <x v="0"/>
    <n v="386.7"/>
    <n v="193.35"/>
  </r>
  <r>
    <x v="0"/>
    <x v="1"/>
    <s v="Italy"/>
    <s v="PIANO DEL CORNALE"/>
    <x v="6"/>
    <x v="0"/>
    <n v="1"/>
    <s v="Global"/>
    <x v="0"/>
    <n v="15.3"/>
    <n v="15.3"/>
  </r>
  <r>
    <x v="0"/>
    <x v="1"/>
    <s v="Italy"/>
    <s v="ROSIGNANO"/>
    <x v="0"/>
    <x v="1"/>
    <n v="1"/>
    <s v="Global"/>
    <x v="0"/>
    <n v="356"/>
    <n v="356"/>
  </r>
  <r>
    <x v="0"/>
    <x v="1"/>
    <s v="Italy"/>
    <s v="ROSIGNANO 2"/>
    <x v="0"/>
    <x v="0"/>
    <n v="1"/>
    <s v="Global"/>
    <x v="0"/>
    <n v="385.8"/>
    <n v="385.8"/>
  </r>
  <r>
    <x v="0"/>
    <x v="1"/>
    <s v="Italy"/>
    <s v="SAN BARTOLOMEO - APULIA"/>
    <x v="1"/>
    <x v="1"/>
    <n v="1"/>
    <s v="Global"/>
    <x v="0"/>
    <n v="0.99"/>
    <n v="0.99"/>
  </r>
  <r>
    <x v="0"/>
    <x v="1"/>
    <s v="Italy"/>
    <s v="SAN PANCRAZIO - PUGLIA"/>
    <x v="1"/>
    <x v="1"/>
    <n v="1"/>
    <s v="Global"/>
    <x v="0"/>
    <n v="0.83499999999999996"/>
    <n v="0.83499999999999996"/>
  </r>
  <r>
    <x v="0"/>
    <x v="1"/>
    <s v="Italy"/>
    <s v="SANT'ANNA - PUGLIA"/>
    <x v="1"/>
    <x v="1"/>
    <n v="1"/>
    <s v="Global"/>
    <x v="0"/>
    <n v="0.99"/>
    <n v="0.99"/>
  </r>
  <r>
    <x v="0"/>
    <x v="1"/>
    <s v="Italy"/>
    <s v="SESSA AURUNCA"/>
    <x v="1"/>
    <x v="0"/>
    <n v="0.5"/>
    <s v="Proportional"/>
    <x v="0"/>
    <n v="6.9"/>
    <n v="3.45"/>
  </r>
  <r>
    <x v="0"/>
    <x v="1"/>
    <s v="Italy"/>
    <s v="TIRRENO"/>
    <x v="5"/>
    <x v="0"/>
    <n v="0.5"/>
    <s v="Proportional"/>
    <x v="0"/>
    <n v="72.8"/>
    <n v="36.4"/>
  </r>
  <r>
    <x v="0"/>
    <x v="1"/>
    <s v="Italy"/>
    <s v="TORREVALDALIGA"/>
    <x v="0"/>
    <x v="0"/>
    <n v="0.5"/>
    <s v="Proportional"/>
    <x v="0"/>
    <n v="1441.9"/>
    <n v="720.95"/>
  </r>
  <r>
    <x v="0"/>
    <x v="1"/>
    <s v="Italy"/>
    <s v="TRAPANI SALEMI"/>
    <x v="6"/>
    <x v="0"/>
    <n v="1"/>
    <s v="Global"/>
    <x v="0"/>
    <n v="66.25"/>
    <n v="66.25"/>
  </r>
  <r>
    <x v="0"/>
    <x v="1"/>
    <s v="Italy"/>
    <s v="VADO LIGURE"/>
    <x v="4"/>
    <x v="0"/>
    <n v="0.5"/>
    <s v="Proportional"/>
    <x v="0"/>
    <n v="591.20000000000005"/>
    <n v="295.60000000000002"/>
  </r>
  <r>
    <x v="0"/>
    <x v="1"/>
    <s v="Italy"/>
    <s v="VADO LIGURE"/>
    <x v="0"/>
    <x v="0"/>
    <n v="0.5"/>
    <s v="Proportional"/>
    <x v="0"/>
    <n v="781.8"/>
    <n v="390.9"/>
  </r>
  <r>
    <x v="0"/>
    <x v="1"/>
    <s v="Italy"/>
    <s v="VOGHERA"/>
    <x v="0"/>
    <x v="0"/>
    <n v="1"/>
    <s v="Global"/>
    <x v="0"/>
    <n v="390"/>
    <n v="390"/>
  </r>
  <r>
    <x v="0"/>
    <x v="1"/>
    <s v="Italy"/>
    <s v="VPP CONTRACT"/>
    <x v="0"/>
    <x v="0"/>
    <n v="1"/>
    <s v="Global"/>
    <x v="0"/>
    <n v="1100"/>
    <n v="1100"/>
  </r>
  <r>
    <x v="0"/>
    <x v="1"/>
    <s v="Poland"/>
    <s v="JARMOLTOWO"/>
    <x v="6"/>
    <x v="0"/>
    <n v="1"/>
    <s v="Global"/>
    <x v="0"/>
    <n v="20.5"/>
    <n v="20.5"/>
  </r>
  <r>
    <x v="0"/>
    <x v="1"/>
    <s v="Poland"/>
    <s v="PAGOW"/>
    <x v="6"/>
    <x v="0"/>
    <n v="1"/>
    <s v="Global"/>
    <x v="0"/>
    <n v="51"/>
    <n v="51"/>
  </r>
  <r>
    <x v="0"/>
    <x v="1"/>
    <s v="Poland"/>
    <s v="POLANIEC"/>
    <x v="3"/>
    <x v="0"/>
    <n v="1"/>
    <s v="Global"/>
    <x v="0"/>
    <n v="335.2"/>
    <n v="335.2"/>
  </r>
  <r>
    <x v="0"/>
    <x v="1"/>
    <s v="Poland"/>
    <s v="POLANIEC"/>
    <x v="4"/>
    <x v="0"/>
    <n v="1"/>
    <s v="Global"/>
    <x v="0"/>
    <n v="1299.8"/>
    <n v="1299.8"/>
  </r>
  <r>
    <x v="0"/>
    <x v="1"/>
    <s v="Poland"/>
    <s v="POLANIEC"/>
    <x v="4"/>
    <x v="0"/>
    <n v="1"/>
    <s v="Global"/>
    <x v="1"/>
    <n v="76.2"/>
    <n v="76.2"/>
  </r>
  <r>
    <x v="0"/>
    <x v="1"/>
    <s v="Poland"/>
    <s v="WARTKOWO"/>
    <x v="6"/>
    <x v="0"/>
    <n v="1"/>
    <s v="Global"/>
    <x v="0"/>
    <n v="30.75"/>
    <n v="30.75"/>
  </r>
  <r>
    <x v="0"/>
    <x v="1"/>
    <s v="Portugal"/>
    <s v="CARAMULO"/>
    <x v="6"/>
    <x v="1"/>
    <n v="0.42499999999999999"/>
    <s v="Equity"/>
    <x v="0"/>
    <n v="90"/>
    <n v="38.25"/>
  </r>
  <r>
    <x v="0"/>
    <x v="1"/>
    <s v="Portugal"/>
    <s v="CARREÇO/OUTERIO"/>
    <x v="6"/>
    <x v="1"/>
    <n v="0.42499999999999999"/>
    <s v="Equity"/>
    <x v="0"/>
    <n v="20.7"/>
    <n v="8.798"/>
  </r>
  <r>
    <x v="0"/>
    <x v="1"/>
    <s v="Portugal"/>
    <s v="CERCOSA"/>
    <x v="5"/>
    <x v="1"/>
    <n v="0.42499999999999999"/>
    <s v="Equity"/>
    <x v="0"/>
    <n v="4.2"/>
    <n v="1.7849999999999999"/>
  </r>
  <r>
    <x v="0"/>
    <x v="1"/>
    <s v="Portugal"/>
    <s v="CHAMINÉ"/>
    <x v="6"/>
    <x v="1"/>
    <n v="0.42499999999999999"/>
    <s v="Equity"/>
    <x v="0"/>
    <n v="6.9"/>
    <n v="2.9329999999999998"/>
  </r>
  <r>
    <x v="0"/>
    <x v="1"/>
    <s v="Portugal"/>
    <s v="DONINHAS"/>
    <x v="6"/>
    <x v="1"/>
    <n v="0.42499999999999999"/>
    <s v="Equity"/>
    <x v="0"/>
    <n v="0.85"/>
    <n v="0.36099999999999999"/>
  </r>
  <r>
    <x v="0"/>
    <x v="1"/>
    <s v="Portugal"/>
    <s v="FAFE"/>
    <x v="6"/>
    <x v="1"/>
    <n v="1"/>
    <s v="Global"/>
    <x v="0"/>
    <n v="106"/>
    <n v="106"/>
  </r>
  <r>
    <x v="0"/>
    <x v="1"/>
    <s v="Portugal"/>
    <s v="FERREIRA DO ALENTEJO"/>
    <x v="1"/>
    <x v="1"/>
    <n v="0.42499999999999999"/>
    <s v="Equity"/>
    <x v="0"/>
    <n v="12.3"/>
    <n v="5.2279999999999998"/>
  </r>
  <r>
    <x v="0"/>
    <x v="1"/>
    <s v="Portugal"/>
    <s v="FRAGUAS"/>
    <x v="5"/>
    <x v="1"/>
    <n v="0.42499999999999999"/>
    <s v="Equity"/>
    <x v="0"/>
    <n v="3.2"/>
    <n v="1.36"/>
  </r>
  <r>
    <x v="0"/>
    <x v="1"/>
    <s v="Portugal"/>
    <s v="GARDUNHA"/>
    <x v="6"/>
    <x v="1"/>
    <n v="0.42499999999999999"/>
    <s v="Equity"/>
    <x v="0"/>
    <n v="114"/>
    <n v="48.45"/>
  </r>
  <r>
    <x v="0"/>
    <x v="1"/>
    <s v="Portugal"/>
    <s v="GRELA"/>
    <x v="5"/>
    <x v="1"/>
    <n v="0.42499999999999999"/>
    <s v="Equity"/>
    <x v="0"/>
    <n v="0.6"/>
    <n v="0.255"/>
  </r>
  <r>
    <x v="0"/>
    <x v="1"/>
    <s v="Portugal"/>
    <s v="MANTEIGAS"/>
    <x v="5"/>
    <x v="1"/>
    <n v="0.42499999999999999"/>
    <s v="Equity"/>
    <x v="0"/>
    <n v="6.5"/>
    <n v="2.7629999999999999"/>
  </r>
  <r>
    <x v="0"/>
    <x v="1"/>
    <s v="Portugal"/>
    <s v="MEADAS"/>
    <x v="6"/>
    <x v="1"/>
    <n v="0.42499999999999999"/>
    <s v="Equity"/>
    <x v="0"/>
    <n v="9"/>
    <n v="3.8250000000000002"/>
  </r>
  <r>
    <x v="0"/>
    <x v="1"/>
    <s v="Portugal"/>
    <s v="MOSQUEIROS/SEIXO-AMARELO"/>
    <x v="6"/>
    <x v="1"/>
    <n v="0.42499999999999999"/>
    <s v="Equity"/>
    <x v="0"/>
    <n v="8"/>
    <n v="3.4"/>
  </r>
  <r>
    <x v="0"/>
    <x v="1"/>
    <s v="Portugal"/>
    <s v="MOURISCA"/>
    <x v="6"/>
    <x v="1"/>
    <n v="1"/>
    <s v="Global"/>
    <x v="0"/>
    <n v="38"/>
    <n v="38"/>
  </r>
  <r>
    <x v="0"/>
    <x v="1"/>
    <s v="Portugal"/>
    <s v="NAVE"/>
    <x v="6"/>
    <x v="1"/>
    <n v="1"/>
    <s v="Global"/>
    <x v="0"/>
    <n v="38"/>
    <n v="38"/>
  </r>
  <r>
    <x v="0"/>
    <x v="1"/>
    <s v="Portugal"/>
    <s v="PAGADE"/>
    <x v="5"/>
    <x v="1"/>
    <n v="0.42499999999999999"/>
    <s v="Equity"/>
    <x v="0"/>
    <n v="1.9"/>
    <n v="0.80800000000000005"/>
  </r>
  <r>
    <x v="0"/>
    <x v="1"/>
    <s v="Portugal"/>
    <s v="PAUS"/>
    <x v="5"/>
    <x v="1"/>
    <n v="0.42499999999999999"/>
    <s v="Equity"/>
    <x v="0"/>
    <n v="4"/>
    <n v="1.7"/>
  </r>
  <r>
    <x v="0"/>
    <x v="1"/>
    <s v="Portugal"/>
    <s v="PERDIGAO"/>
    <x v="6"/>
    <x v="1"/>
    <n v="0.42499999999999999"/>
    <s v="Equity"/>
    <x v="0"/>
    <n v="2"/>
    <n v="0.85"/>
  </r>
  <r>
    <x v="0"/>
    <x v="1"/>
    <s v="Portugal"/>
    <s v="PINHAL"/>
    <x v="6"/>
    <x v="1"/>
    <n v="0.42499999999999999"/>
    <s v="Equity"/>
    <x v="0"/>
    <n v="144"/>
    <n v="61.2"/>
  </r>
  <r>
    <x v="0"/>
    <x v="1"/>
    <s v="Portugal"/>
    <s v="PORTEIRINHOS"/>
    <x v="1"/>
    <x v="1"/>
    <n v="0.42499999999999999"/>
    <s v="Equity"/>
    <x v="0"/>
    <n v="6.3"/>
    <n v="2.6779999999999999"/>
  </r>
  <r>
    <x v="0"/>
    <x v="1"/>
    <s v="Portugal"/>
    <s v="SERRA DO RALO"/>
    <x v="6"/>
    <x v="1"/>
    <n v="1"/>
    <s v="Global"/>
    <x v="0"/>
    <n v="32"/>
    <n v="32"/>
  </r>
  <r>
    <x v="0"/>
    <x v="1"/>
    <s v="Portugal"/>
    <s v="SOUTINHO"/>
    <x v="5"/>
    <x v="1"/>
    <n v="0.42499999999999999"/>
    <s v="Equity"/>
    <x v="0"/>
    <n v="3.2"/>
    <n v="1.36"/>
  </r>
  <r>
    <x v="0"/>
    <x v="1"/>
    <s v="Portugal"/>
    <s v="TALHADAS"/>
    <x v="5"/>
    <x v="1"/>
    <n v="0.42499999999999999"/>
    <s v="Equity"/>
    <x v="0"/>
    <n v="5.2"/>
    <n v="2.21"/>
  </r>
  <r>
    <x v="0"/>
    <x v="1"/>
    <s v="Portugal"/>
    <s v="TRANCOSO"/>
    <x v="6"/>
    <x v="1"/>
    <n v="0.42499999999999999"/>
    <s v="Equity"/>
    <x v="0"/>
    <n v="28"/>
    <n v="11.9"/>
  </r>
  <r>
    <x v="0"/>
    <x v="1"/>
    <s v="Portugal"/>
    <s v="VALE SOEIRO"/>
    <x v="5"/>
    <x v="1"/>
    <n v="0.42499999999999999"/>
    <s v="Equity"/>
    <x v="0"/>
    <n v="4.4000000000000004"/>
    <n v="1.87"/>
  </r>
  <r>
    <x v="0"/>
    <x v="1"/>
    <s v="Portugal"/>
    <s v="VERGÃO"/>
    <x v="6"/>
    <x v="1"/>
    <n v="0.42499999999999999"/>
    <s v="Equity"/>
    <x v="0"/>
    <n v="13"/>
    <n v="5.5250000000000004"/>
  </r>
  <r>
    <x v="0"/>
    <x v="1"/>
    <s v="Romania"/>
    <s v="GEMENELE"/>
    <x v="6"/>
    <x v="0"/>
    <n v="1"/>
    <s v="Global"/>
    <x v="0"/>
    <n v="48"/>
    <n v="48"/>
  </r>
  <r>
    <x v="0"/>
    <x v="1"/>
    <s v="Spain"/>
    <s v="CARTAGENA"/>
    <x v="0"/>
    <x v="0"/>
    <n v="1"/>
    <s v="Global"/>
    <x v="0"/>
    <n v="1199.25"/>
    <n v="1199.25"/>
  </r>
  <r>
    <x v="0"/>
    <x v="1"/>
    <s v="Spain"/>
    <s v="CASTELNOU"/>
    <x v="0"/>
    <x v="0"/>
    <n v="1"/>
    <s v="Global"/>
    <x v="0"/>
    <n v="773.5"/>
    <n v="773.5"/>
  </r>
  <r>
    <x v="1"/>
    <x v="2"/>
    <s v="Indonesia"/>
    <s v="PAITON"/>
    <x v="4"/>
    <x v="1"/>
    <n v="0.40500000000000003"/>
    <s v="Equity"/>
    <x v="0"/>
    <n v="1220"/>
    <n v="494.1"/>
  </r>
  <r>
    <x v="1"/>
    <x v="2"/>
    <s v="Indonesia"/>
    <s v="PAITON 3"/>
    <x v="4"/>
    <x v="1"/>
    <n v="0.40500000000000003"/>
    <s v="Equity"/>
    <x v="0"/>
    <n v="815"/>
    <n v="330.07499999999999"/>
  </r>
  <r>
    <x v="1"/>
    <x v="2"/>
    <s v="Laos"/>
    <s v="HOUAY HO"/>
    <x v="5"/>
    <x v="1"/>
    <n v="1"/>
    <s v="Global"/>
    <x v="0"/>
    <n v="152.5"/>
    <n v="152.5"/>
  </r>
  <r>
    <x v="1"/>
    <x v="2"/>
    <s v="Pakistan"/>
    <s v="KAPCO"/>
    <x v="0"/>
    <x v="1"/>
    <n v="0.36"/>
    <s v="Equity"/>
    <x v="0"/>
    <n v="261"/>
    <n v="93.96"/>
  </r>
  <r>
    <x v="1"/>
    <x v="2"/>
    <s v="Pakistan"/>
    <s v="KAPCO"/>
    <x v="2"/>
    <x v="1"/>
    <n v="0.36"/>
    <s v="Equity"/>
    <x v="0"/>
    <n v="1084"/>
    <n v="390.24"/>
  </r>
  <r>
    <x v="1"/>
    <x v="2"/>
    <s v="Pakistan"/>
    <s v="UCH 1"/>
    <x v="0"/>
    <x v="1"/>
    <n v="1"/>
    <s v="Global"/>
    <x v="0"/>
    <n v="551.29999999999995"/>
    <n v="551.29999999999995"/>
  </r>
  <r>
    <x v="1"/>
    <x v="2"/>
    <s v="Pakistan"/>
    <s v="UCH 2"/>
    <x v="0"/>
    <x v="1"/>
    <n v="1"/>
    <s v="Global"/>
    <x v="1"/>
    <n v="375"/>
    <n v="375"/>
  </r>
  <r>
    <x v="1"/>
    <x v="2"/>
    <s v="Singapore"/>
    <s v="SENOKO"/>
    <x v="0"/>
    <x v="0"/>
    <n v="0.3"/>
    <s v="Equity"/>
    <x v="0"/>
    <n v="2807"/>
    <n v="842.1"/>
  </r>
  <r>
    <x v="1"/>
    <x v="2"/>
    <s v="Singapore"/>
    <s v="SENOKO"/>
    <x v="2"/>
    <x v="0"/>
    <n v="0.3"/>
    <s v="Equity"/>
    <x v="0"/>
    <n v="493"/>
    <n v="147.9"/>
  </r>
  <r>
    <x v="1"/>
    <x v="2"/>
    <s v="Thailand"/>
    <s v="GHECO ONE"/>
    <x v="4"/>
    <x v="1"/>
    <n v="1"/>
    <s v="Global"/>
    <x v="0"/>
    <n v="660"/>
    <n v="660"/>
  </r>
  <r>
    <x v="1"/>
    <x v="2"/>
    <s v="Thailand"/>
    <s v="GLOW CFB3"/>
    <x v="4"/>
    <x v="1"/>
    <n v="1"/>
    <s v="Global"/>
    <x v="0"/>
    <n v="85"/>
    <n v="85"/>
  </r>
  <r>
    <x v="1"/>
    <x v="2"/>
    <s v="Thailand"/>
    <s v="GLOW IPP"/>
    <x v="0"/>
    <x v="1"/>
    <n v="1"/>
    <s v="Global"/>
    <x v="0"/>
    <n v="713"/>
    <n v="713"/>
  </r>
  <r>
    <x v="1"/>
    <x v="2"/>
    <s v="Thailand"/>
    <s v="GLOW IPP"/>
    <x v="1"/>
    <x v="1"/>
    <n v="1"/>
    <s v="Global"/>
    <x v="0"/>
    <n v="1.55"/>
    <n v="1.55"/>
  </r>
  <r>
    <x v="1"/>
    <x v="2"/>
    <s v="Thailand"/>
    <s v="GLOW PHASE II"/>
    <x v="0"/>
    <x v="1"/>
    <n v="1"/>
    <s v="Global"/>
    <x v="0"/>
    <n v="281"/>
    <n v="281"/>
  </r>
  <r>
    <x v="1"/>
    <x v="2"/>
    <s v="Thailand"/>
    <s v="GLOW PHASE IV"/>
    <x v="0"/>
    <x v="1"/>
    <n v="1"/>
    <s v="Global"/>
    <x v="0"/>
    <n v="77"/>
    <n v="77"/>
  </r>
  <r>
    <x v="1"/>
    <x v="2"/>
    <s v="Thailand"/>
    <s v="GLOW PHASE V"/>
    <x v="0"/>
    <x v="1"/>
    <n v="1"/>
    <s v="Global"/>
    <x v="0"/>
    <n v="328.7"/>
    <n v="328.7"/>
  </r>
  <r>
    <x v="1"/>
    <x v="2"/>
    <s v="Thailand"/>
    <s v="GLOW SPP1"/>
    <x v="0"/>
    <x v="1"/>
    <n v="1"/>
    <s v="Global"/>
    <x v="0"/>
    <n v="124"/>
    <n v="124"/>
  </r>
  <r>
    <x v="1"/>
    <x v="2"/>
    <s v="Thailand"/>
    <s v="GLOW SPP2"/>
    <x v="0"/>
    <x v="1"/>
    <n v="1"/>
    <s v="Global"/>
    <x v="0"/>
    <n v="213"/>
    <n v="213"/>
  </r>
  <r>
    <x v="1"/>
    <x v="2"/>
    <s v="Thailand"/>
    <s v="GLOW SPP3"/>
    <x v="3"/>
    <x v="1"/>
    <n v="1"/>
    <s v="Global"/>
    <x v="0"/>
    <n v="15"/>
    <n v="15"/>
  </r>
  <r>
    <x v="1"/>
    <x v="2"/>
    <s v="Thailand"/>
    <s v="GLOW SPP3"/>
    <x v="4"/>
    <x v="1"/>
    <n v="1"/>
    <s v="Global"/>
    <x v="0"/>
    <n v="285"/>
    <n v="285"/>
  </r>
  <r>
    <x v="1"/>
    <x v="2"/>
    <s v="Thailand"/>
    <s v="TNP (PLUAK DAENG)"/>
    <x v="0"/>
    <x v="1"/>
    <n v="1"/>
    <s v="Global"/>
    <x v="0"/>
    <n v="136"/>
    <n v="136"/>
  </r>
  <r>
    <x v="1"/>
    <x v="2"/>
    <s v="Thailand"/>
    <s v="TNP2"/>
    <x v="0"/>
    <x v="1"/>
    <n v="1"/>
    <s v="Global"/>
    <x v="0"/>
    <n v="110"/>
    <n v="110"/>
  </r>
  <r>
    <x v="1"/>
    <x v="3"/>
    <s v="Australia"/>
    <s v="CANUNDA"/>
    <x v="6"/>
    <x v="1"/>
    <n v="1"/>
    <s v="Global"/>
    <x v="0"/>
    <n v="46"/>
    <n v="46"/>
  </r>
  <r>
    <x v="1"/>
    <x v="3"/>
    <s v="Australia"/>
    <s v="HAZELWOOD"/>
    <x v="4"/>
    <x v="0"/>
    <n v="1"/>
    <s v="Global"/>
    <x v="0"/>
    <n v="1542.375"/>
    <n v="1542.375"/>
  </r>
  <r>
    <x v="1"/>
    <x v="3"/>
    <s v="Australia"/>
    <s v="KWINANA"/>
    <x v="0"/>
    <x v="1"/>
    <n v="1"/>
    <s v="Global"/>
    <x v="0"/>
    <n v="122"/>
    <n v="122"/>
  </r>
  <r>
    <x v="1"/>
    <x v="3"/>
    <s v="Australia"/>
    <s v="LOY YANG B"/>
    <x v="4"/>
    <x v="1"/>
    <n v="1"/>
    <s v="Global"/>
    <x v="0"/>
    <n v="954.6"/>
    <n v="954.6"/>
  </r>
  <r>
    <x v="1"/>
    <x v="3"/>
    <s v="Australia"/>
    <s v="PELICAN POINT"/>
    <x v="0"/>
    <x v="0"/>
    <n v="1"/>
    <s v="Global"/>
    <x v="0"/>
    <n v="479"/>
    <n v="479"/>
  </r>
  <r>
    <x v="1"/>
    <x v="3"/>
    <s v="Australia"/>
    <s v="SYNERGEN"/>
    <x v="0"/>
    <x v="0"/>
    <n v="1"/>
    <s v="Global"/>
    <x v="0"/>
    <n v="396"/>
    <n v="396"/>
  </r>
  <r>
    <x v="1"/>
    <x v="4"/>
    <s v="Brazil"/>
    <s v="ANDRADE"/>
    <x v="3"/>
    <x v="1"/>
    <n v="0.69255"/>
    <s v="Proportional"/>
    <x v="0"/>
    <n v="30"/>
    <n v="20.777000000000001"/>
  </r>
  <r>
    <x v="1"/>
    <x v="4"/>
    <s v="Brazil"/>
    <s v="ESTREITO HYDRO"/>
    <x v="5"/>
    <x v="1"/>
    <n v="0.4007"/>
    <s v="Proportional"/>
    <x v="0"/>
    <n v="951.125"/>
    <n v="381.11500000000001"/>
  </r>
  <r>
    <x v="1"/>
    <x v="4"/>
    <s v="Brazil"/>
    <s v="ESTREITO HYDRO"/>
    <x v="5"/>
    <x v="1"/>
    <n v="0.4007"/>
    <s v="Proportional"/>
    <x v="1"/>
    <n v="135.875"/>
    <n v="54.445"/>
  </r>
  <r>
    <x v="1"/>
    <x v="4"/>
    <s v="Brazil"/>
    <s v="JIRAU"/>
    <x v="5"/>
    <x v="2"/>
    <n v="0.6"/>
    <s v="Proportional"/>
    <x v="1"/>
    <n v="3750"/>
    <n v="2250"/>
  </r>
  <r>
    <x v="1"/>
    <x v="4"/>
    <s v="Brazil"/>
    <s v="LAGES COGENERATION FACILITY"/>
    <x v="3"/>
    <x v="1"/>
    <n v="1"/>
    <s v="Global"/>
    <x v="0"/>
    <n v="25"/>
    <n v="25"/>
  </r>
  <r>
    <x v="1"/>
    <x v="4"/>
    <s v="Brazil"/>
    <s v="PCH AREIA BRANCA"/>
    <x v="5"/>
    <x v="1"/>
    <n v="1"/>
    <s v="Global"/>
    <x v="0"/>
    <n v="19.8"/>
    <n v="19.8"/>
  </r>
  <r>
    <x v="1"/>
    <x v="4"/>
    <s v="Brazil"/>
    <s v="PCH JOSÉ GELÁZIO"/>
    <x v="5"/>
    <x v="1"/>
    <n v="1"/>
    <s v="Global"/>
    <x v="0"/>
    <n v="23.7"/>
    <n v="23.7"/>
  </r>
  <r>
    <x v="1"/>
    <x v="4"/>
    <s v="Brazil"/>
    <s v="PCH RONDONOPOLIS"/>
    <x v="5"/>
    <x v="1"/>
    <n v="1"/>
    <s v="Global"/>
    <x v="0"/>
    <n v="26.61"/>
    <n v="26.61"/>
  </r>
  <r>
    <x v="1"/>
    <x v="4"/>
    <s v="Brazil"/>
    <s v="SAO SALVADOR HYDRO PLANT"/>
    <x v="5"/>
    <x v="1"/>
    <n v="1"/>
    <s v="Global"/>
    <x v="0"/>
    <n v="243.2"/>
    <n v="243.2"/>
  </r>
  <r>
    <x v="1"/>
    <x v="4"/>
    <s v="Brazil"/>
    <s v="TRAIRI - CEARA"/>
    <x v="6"/>
    <x v="1"/>
    <n v="1"/>
    <s v="Global"/>
    <x v="1"/>
    <n v="115.4"/>
    <n v="115.4"/>
  </r>
  <r>
    <x v="1"/>
    <x v="4"/>
    <s v="Brazil"/>
    <s v="UEE BEBERIBE"/>
    <x v="6"/>
    <x v="1"/>
    <n v="1"/>
    <s v="Global"/>
    <x v="0"/>
    <n v="25.6"/>
    <n v="25.6"/>
  </r>
  <r>
    <x v="1"/>
    <x v="4"/>
    <s v="Brazil"/>
    <s v="UEE PEDRA DO SAL"/>
    <x v="6"/>
    <x v="1"/>
    <n v="1"/>
    <s v="Global"/>
    <x v="0"/>
    <n v="18"/>
    <n v="18"/>
  </r>
  <r>
    <x v="1"/>
    <x v="4"/>
    <s v="Brazil"/>
    <s v="UHE CANA BRAVA"/>
    <x v="5"/>
    <x v="1"/>
    <n v="1"/>
    <s v="Global"/>
    <x v="0"/>
    <n v="450"/>
    <n v="450"/>
  </r>
  <r>
    <x v="1"/>
    <x v="4"/>
    <s v="Brazil"/>
    <s v="UHE ITÁ"/>
    <x v="5"/>
    <x v="1"/>
    <n v="0.71240000000000003"/>
    <s v="Proportional"/>
    <x v="0"/>
    <n v="1450"/>
    <n v="1032.98"/>
  </r>
  <r>
    <x v="1"/>
    <x v="4"/>
    <s v="Brazil"/>
    <s v="UHE MACHADINHO"/>
    <x v="5"/>
    <x v="1"/>
    <n v="0.27829999999999999"/>
    <s v="Proportional"/>
    <x v="0"/>
    <n v="1140"/>
    <n v="317.262"/>
  </r>
  <r>
    <x v="1"/>
    <x v="4"/>
    <s v="Brazil"/>
    <s v="UHE PASSO FUNDO"/>
    <x v="5"/>
    <x v="1"/>
    <n v="1"/>
    <s v="Global"/>
    <x v="0"/>
    <n v="226"/>
    <n v="226"/>
  </r>
  <r>
    <x v="1"/>
    <x v="4"/>
    <s v="Brazil"/>
    <s v="UHE PONTE DE PEDRA"/>
    <x v="5"/>
    <x v="1"/>
    <n v="1"/>
    <s v="Global"/>
    <x v="0"/>
    <n v="176.1"/>
    <n v="176.1"/>
  </r>
  <r>
    <x v="1"/>
    <x v="4"/>
    <s v="Brazil"/>
    <s v="UHE SALTO OSÓRIO"/>
    <x v="5"/>
    <x v="1"/>
    <n v="1"/>
    <s v="Global"/>
    <x v="0"/>
    <n v="1078"/>
    <n v="1078"/>
  </r>
  <r>
    <x v="1"/>
    <x v="4"/>
    <s v="Brazil"/>
    <s v="UHE SALTO SANTIAGO"/>
    <x v="5"/>
    <x v="1"/>
    <n v="1"/>
    <s v="Global"/>
    <x v="0"/>
    <n v="1420"/>
    <n v="1420"/>
  </r>
  <r>
    <x v="1"/>
    <x v="4"/>
    <s v="Brazil"/>
    <s v="UTE ALEGRETE 1-2"/>
    <x v="2"/>
    <x v="1"/>
    <n v="1"/>
    <s v="Global"/>
    <x v="0"/>
    <n v="60"/>
    <n v="60"/>
  </r>
  <r>
    <x v="1"/>
    <x v="4"/>
    <s v="Brazil"/>
    <s v="UTE CHARQUEADAS"/>
    <x v="4"/>
    <x v="1"/>
    <n v="1"/>
    <s v="Global"/>
    <x v="0"/>
    <n v="60"/>
    <n v="60"/>
  </r>
  <r>
    <x v="1"/>
    <x v="4"/>
    <s v="Brazil"/>
    <s v="UTE JORGE LACERDA"/>
    <x v="4"/>
    <x v="1"/>
    <n v="1"/>
    <s v="Global"/>
    <x v="0"/>
    <n v="773"/>
    <n v="773"/>
  </r>
  <r>
    <x v="1"/>
    <x v="4"/>
    <s v="Brazil"/>
    <s v="UTE WILLIAM ARJONA"/>
    <x v="0"/>
    <x v="1"/>
    <n v="1"/>
    <s v="Global"/>
    <x v="0"/>
    <n v="190"/>
    <n v="190"/>
  </r>
  <r>
    <x v="1"/>
    <x v="4"/>
    <s v="Chile"/>
    <s v="ARICA"/>
    <x v="2"/>
    <x v="1"/>
    <n v="1"/>
    <s v="Global"/>
    <x v="0"/>
    <n v="14.122999999999999"/>
    <n v="14.122999999999999"/>
  </r>
  <r>
    <x v="1"/>
    <x v="4"/>
    <s v="Chile"/>
    <s v="CHAPIQUIÑA"/>
    <x v="5"/>
    <x v="1"/>
    <n v="1"/>
    <s v="Global"/>
    <x v="0"/>
    <n v="10.138"/>
    <n v="10.138"/>
  </r>
  <r>
    <x v="1"/>
    <x v="4"/>
    <s v="Chile"/>
    <s v="IQUIQUE"/>
    <x v="2"/>
    <x v="1"/>
    <n v="1"/>
    <s v="Global"/>
    <x v="0"/>
    <n v="41.97"/>
    <n v="41.97"/>
  </r>
  <r>
    <x v="1"/>
    <x v="4"/>
    <s v="Chile"/>
    <s v="LAJA"/>
    <x v="5"/>
    <x v="1"/>
    <n v="1"/>
    <s v="Global"/>
    <x v="1"/>
    <n v="34.4"/>
    <n v="34.4"/>
  </r>
  <r>
    <x v="1"/>
    <x v="4"/>
    <s v="Chile"/>
    <s v="MANTOS BLANCOS"/>
    <x v="2"/>
    <x v="1"/>
    <n v="1"/>
    <s v="Global"/>
    <x v="0"/>
    <n v="29"/>
    <n v="29"/>
  </r>
  <r>
    <x v="1"/>
    <x v="4"/>
    <s v="Chile"/>
    <s v="MEJILLONES CTA"/>
    <x v="4"/>
    <x v="1"/>
    <n v="1"/>
    <s v="Global"/>
    <x v="0"/>
    <n v="152.6"/>
    <n v="152.6"/>
  </r>
  <r>
    <x v="1"/>
    <x v="4"/>
    <s v="Chile"/>
    <s v="MEJILLONES CTH"/>
    <x v="4"/>
    <x v="1"/>
    <n v="0.6"/>
    <s v="Proportional"/>
    <x v="0"/>
    <n v="153.9"/>
    <n v="92.34"/>
  </r>
  <r>
    <x v="1"/>
    <x v="4"/>
    <s v="Chile"/>
    <s v="MEJILLONES I-III"/>
    <x v="4"/>
    <x v="1"/>
    <n v="1"/>
    <s v="Global"/>
    <x v="0"/>
    <n v="318.89999999999998"/>
    <n v="318.89999999999998"/>
  </r>
  <r>
    <x v="1"/>
    <x v="4"/>
    <s v="Chile"/>
    <s v="MEJILLONES I-III"/>
    <x v="0"/>
    <x v="1"/>
    <n v="1"/>
    <s v="Global"/>
    <x v="0"/>
    <n v="243.227"/>
    <n v="243.227"/>
  </r>
  <r>
    <x v="1"/>
    <x v="4"/>
    <s v="Chile"/>
    <s v="MONTE REDONDO"/>
    <x v="6"/>
    <x v="1"/>
    <n v="1"/>
    <s v="Global"/>
    <x v="0"/>
    <n v="48"/>
    <n v="48"/>
  </r>
  <r>
    <x v="1"/>
    <x v="4"/>
    <s v="Chile"/>
    <s v="TAMAYA DIESELS"/>
    <x v="2"/>
    <x v="1"/>
    <n v="1"/>
    <s v="Global"/>
    <x v="0"/>
    <n v="98.98"/>
    <n v="98.98"/>
  </r>
  <r>
    <x v="1"/>
    <x v="4"/>
    <s v="Chile"/>
    <s v="TOCOPILLA"/>
    <x v="4"/>
    <x v="1"/>
    <n v="1"/>
    <s v="Global"/>
    <x v="0"/>
    <n v="410.89"/>
    <n v="410.89"/>
  </r>
  <r>
    <x v="1"/>
    <x v="4"/>
    <s v="Chile"/>
    <s v="TOCOPILLA"/>
    <x v="0"/>
    <x v="1"/>
    <n v="1"/>
    <s v="Global"/>
    <x v="0"/>
    <n v="393"/>
    <n v="393"/>
  </r>
  <r>
    <x v="1"/>
    <x v="4"/>
    <s v="Chile"/>
    <s v="TOCOPILLA"/>
    <x v="2"/>
    <x v="1"/>
    <n v="1"/>
    <s v="Global"/>
    <x v="0"/>
    <n v="158.63499999999999"/>
    <n v="158.63499999999999"/>
  </r>
  <r>
    <x v="1"/>
    <x v="4"/>
    <s v="Costa Rica"/>
    <s v="GUANACASTE"/>
    <x v="6"/>
    <x v="1"/>
    <n v="1"/>
    <s v="Global"/>
    <x v="0"/>
    <n v="49.5"/>
    <n v="49.5"/>
  </r>
  <r>
    <x v="1"/>
    <x v="4"/>
    <s v="Panama"/>
    <s v="BAHIA LAS MINAS"/>
    <x v="4"/>
    <x v="1"/>
    <n v="1"/>
    <s v="Global"/>
    <x v="0"/>
    <n v="108"/>
    <n v="108"/>
  </r>
  <r>
    <x v="1"/>
    <x v="4"/>
    <s v="Panama"/>
    <s v="BAHIA LAS MINAS"/>
    <x v="2"/>
    <x v="1"/>
    <n v="1"/>
    <s v="Global"/>
    <x v="0"/>
    <n v="141"/>
    <n v="141"/>
  </r>
  <r>
    <x v="1"/>
    <x v="4"/>
    <s v="Panama"/>
    <s v="CATIVA"/>
    <x v="2"/>
    <x v="0"/>
    <n v="1"/>
    <s v="Global"/>
    <x v="0"/>
    <n v="83"/>
    <n v="83"/>
  </r>
  <r>
    <x v="1"/>
    <x v="4"/>
    <s v="Panama"/>
    <s v="DOS MARES"/>
    <x v="5"/>
    <x v="1"/>
    <n v="1"/>
    <s v="Global"/>
    <x v="0"/>
    <n v="117.6"/>
    <n v="117.6"/>
  </r>
  <r>
    <x v="1"/>
    <x v="4"/>
    <s v="Peru"/>
    <s v="CHILCA"/>
    <x v="0"/>
    <x v="1"/>
    <n v="1"/>
    <s v="Global"/>
    <x v="0"/>
    <n v="804.68100000000004"/>
    <n v="804.68100000000004"/>
  </r>
  <r>
    <x v="1"/>
    <x v="4"/>
    <s v="Peru"/>
    <s v="ILO 1"/>
    <x v="2"/>
    <x v="1"/>
    <n v="1"/>
    <s v="Global"/>
    <x v="0"/>
    <n v="196.816"/>
    <n v="196.816"/>
  </r>
  <r>
    <x v="1"/>
    <x v="4"/>
    <s v="Peru"/>
    <s v="ILO 2"/>
    <x v="2"/>
    <x v="1"/>
    <n v="1"/>
    <s v="Global"/>
    <x v="1"/>
    <n v="564"/>
    <n v="564"/>
  </r>
  <r>
    <x v="1"/>
    <x v="4"/>
    <s v="Peru"/>
    <s v="ILO 21"/>
    <x v="4"/>
    <x v="1"/>
    <n v="1"/>
    <s v="Global"/>
    <x v="0"/>
    <n v="124.59"/>
    <n v="124.59"/>
  </r>
  <r>
    <x v="1"/>
    <x v="4"/>
    <s v="Peru"/>
    <s v="QUITARACSA"/>
    <x v="5"/>
    <x v="1"/>
    <n v="1"/>
    <s v="Global"/>
    <x v="1"/>
    <n v="111.8"/>
    <n v="111.8"/>
  </r>
  <r>
    <x v="1"/>
    <x v="4"/>
    <s v="Peru"/>
    <s v="YUNCAN"/>
    <x v="5"/>
    <x v="1"/>
    <n v="1"/>
    <s v="Global"/>
    <x v="0"/>
    <n v="136.572"/>
    <n v="136.572"/>
  </r>
  <r>
    <x v="1"/>
    <x v="5"/>
    <s v="Bahrain"/>
    <s v="AL DUR"/>
    <x v="0"/>
    <x v="1"/>
    <n v="0.45050000000000001"/>
    <s v="Equity"/>
    <x v="0"/>
    <n v="1234"/>
    <n v="555.91800000000001"/>
  </r>
  <r>
    <x v="1"/>
    <x v="5"/>
    <s v="Bahrain"/>
    <s v="AL EZZEL"/>
    <x v="0"/>
    <x v="1"/>
    <n v="0.44999"/>
    <s v="Equity"/>
    <x v="0"/>
    <n v="954"/>
    <n v="429.29"/>
  </r>
  <r>
    <x v="1"/>
    <x v="5"/>
    <s v="Bahrain"/>
    <s v="AL HIDD"/>
    <x v="0"/>
    <x v="1"/>
    <n v="0.3"/>
    <s v="Equity"/>
    <x v="0"/>
    <n v="928.87699999999995"/>
    <n v="278.66300000000001"/>
  </r>
  <r>
    <x v="1"/>
    <x v="5"/>
    <s v="Morocco"/>
    <s v="TARFAYA"/>
    <x v="6"/>
    <x v="3"/>
    <n v="0.5"/>
    <s v="Global"/>
    <x v="1"/>
    <n v="301.3"/>
    <n v="150.65"/>
  </r>
  <r>
    <x v="1"/>
    <x v="5"/>
    <s v="Oman"/>
    <s v="AL KAMIL"/>
    <x v="0"/>
    <x v="1"/>
    <n v="1"/>
    <s v="Global"/>
    <x v="0"/>
    <n v="277"/>
    <n v="277"/>
  </r>
  <r>
    <x v="1"/>
    <x v="5"/>
    <s v="Oman"/>
    <s v="AL-RUSAIL"/>
    <x v="0"/>
    <x v="1"/>
    <n v="0.30875000000000002"/>
    <s v="Equity"/>
    <x v="0"/>
    <n v="664.99900000000002"/>
    <n v="205.31899999999999"/>
  </r>
  <r>
    <x v="1"/>
    <x v="5"/>
    <s v="Oman"/>
    <s v="BARKA II"/>
    <x v="0"/>
    <x v="1"/>
    <n v="0.30875000000000002"/>
    <s v="Equity"/>
    <x v="0"/>
    <n v="678"/>
    <n v="209.333"/>
  </r>
  <r>
    <x v="1"/>
    <x v="5"/>
    <s v="Oman"/>
    <s v="BARKA III"/>
    <x v="0"/>
    <x v="1"/>
    <n v="0.46"/>
    <s v="Equity"/>
    <x v="0"/>
    <n v="493.5"/>
    <n v="227.01"/>
  </r>
  <r>
    <x v="1"/>
    <x v="5"/>
    <s v="Oman"/>
    <s v="BARKA III"/>
    <x v="0"/>
    <x v="1"/>
    <n v="0.46"/>
    <s v="Equity"/>
    <x v="1"/>
    <n v="250.5"/>
    <n v="115.23"/>
  </r>
  <r>
    <x v="1"/>
    <x v="5"/>
    <s v="Oman"/>
    <s v="SOHAR"/>
    <x v="0"/>
    <x v="1"/>
    <n v="1"/>
    <s v="Global"/>
    <x v="0"/>
    <n v="585"/>
    <n v="585"/>
  </r>
  <r>
    <x v="1"/>
    <x v="5"/>
    <s v="Oman"/>
    <s v="SOHAR 2"/>
    <x v="0"/>
    <x v="1"/>
    <n v="0.46"/>
    <s v="Equity"/>
    <x v="0"/>
    <n v="493.5"/>
    <n v="227.01"/>
  </r>
  <r>
    <x v="1"/>
    <x v="5"/>
    <s v="Oman"/>
    <s v="SOHAR 2"/>
    <x v="0"/>
    <x v="1"/>
    <n v="0.46"/>
    <s v="Equity"/>
    <x v="1"/>
    <n v="250.5"/>
    <n v="115.23"/>
  </r>
  <r>
    <x v="1"/>
    <x v="5"/>
    <s v="Qatar"/>
    <s v="RAS LAFFAN B"/>
    <x v="0"/>
    <x v="1"/>
    <n v="0.4"/>
    <s v="Equity"/>
    <x v="0"/>
    <n v="1025"/>
    <n v="410"/>
  </r>
  <r>
    <x v="1"/>
    <x v="5"/>
    <s v="Qatar"/>
    <s v="RAS LAFFAN C"/>
    <x v="0"/>
    <x v="1"/>
    <n v="0.2"/>
    <s v="Equity"/>
    <x v="0"/>
    <n v="2730"/>
    <n v="546"/>
  </r>
  <r>
    <x v="1"/>
    <x v="5"/>
    <s v="Saudi Arabia"/>
    <s v="JU'AYMAH"/>
    <x v="0"/>
    <x v="1"/>
    <n v="0.6"/>
    <s v="Proportional"/>
    <x v="0"/>
    <n v="305.2"/>
    <n v="183.12"/>
  </r>
  <r>
    <x v="1"/>
    <x v="5"/>
    <s v="Saudi Arabia"/>
    <s v="JU'AYMAH"/>
    <x v="0"/>
    <x v="1"/>
    <n v="0.6"/>
    <s v="Proportional"/>
    <x v="1"/>
    <n v="177.3"/>
    <n v="106.38"/>
  </r>
  <r>
    <x v="1"/>
    <x v="5"/>
    <s v="Saudi Arabia"/>
    <s v="MARAFIQ"/>
    <x v="0"/>
    <x v="1"/>
    <n v="0.33333000000000002"/>
    <s v="Equity"/>
    <x v="0"/>
    <n v="2744"/>
    <n v="914.65800000000002"/>
  </r>
  <r>
    <x v="1"/>
    <x v="5"/>
    <s v="Saudi Arabia"/>
    <s v="RAS TANURA"/>
    <x v="0"/>
    <x v="1"/>
    <n v="0.6"/>
    <s v="Proportional"/>
    <x v="0"/>
    <n v="147.6"/>
    <n v="88.56"/>
  </r>
  <r>
    <x v="1"/>
    <x v="5"/>
    <s v="Saudi Arabia"/>
    <s v="RIYADH PP11"/>
    <x v="0"/>
    <x v="1"/>
    <n v="0.2"/>
    <s v="Equity"/>
    <x v="0"/>
    <n v="604"/>
    <n v="120.8"/>
  </r>
  <r>
    <x v="1"/>
    <x v="5"/>
    <s v="Saudi Arabia"/>
    <s v="RIYADH PP11"/>
    <x v="0"/>
    <x v="1"/>
    <n v="0.2"/>
    <s v="Equity"/>
    <x v="1"/>
    <n v="1125.02"/>
    <n v="225.00399999999999"/>
  </r>
  <r>
    <x v="1"/>
    <x v="5"/>
    <s v="Saudi Arabia"/>
    <s v="SHEDGUM"/>
    <x v="0"/>
    <x v="1"/>
    <n v="0.6"/>
    <s v="Proportional"/>
    <x v="0"/>
    <n v="305"/>
    <n v="183"/>
  </r>
  <r>
    <x v="1"/>
    <x v="5"/>
    <s v="Saudi Arabia"/>
    <s v="SHEDGUM"/>
    <x v="0"/>
    <x v="1"/>
    <n v="0.6"/>
    <s v="Proportional"/>
    <x v="1"/>
    <n v="177.4"/>
    <n v="106.44"/>
  </r>
  <r>
    <x v="1"/>
    <x v="5"/>
    <s v="Saudi Arabia"/>
    <s v="UTHMANIYAH"/>
    <x v="0"/>
    <x v="1"/>
    <n v="0.6"/>
    <s v="Proportional"/>
    <x v="0"/>
    <n v="305"/>
    <n v="183"/>
  </r>
  <r>
    <x v="1"/>
    <x v="5"/>
    <s v="Saudi Arabia"/>
    <s v="UTHMANIYAH"/>
    <x v="0"/>
    <x v="1"/>
    <n v="0.6"/>
    <s v="Proportional"/>
    <x v="1"/>
    <n v="177.4"/>
    <n v="106.44"/>
  </r>
  <r>
    <x v="1"/>
    <x v="5"/>
    <s v="Turkey"/>
    <s v="ANKARA BOO"/>
    <x v="0"/>
    <x v="1"/>
    <n v="1"/>
    <s v="Global"/>
    <x v="0"/>
    <n v="763.1"/>
    <n v="763.1"/>
  </r>
  <r>
    <x v="1"/>
    <x v="5"/>
    <s v="Turkey"/>
    <s v="MARMARA"/>
    <x v="0"/>
    <x v="1"/>
    <n v="0.33333000000000002"/>
    <s v="Equity"/>
    <x v="0"/>
    <n v="480"/>
    <n v="159.99799999999999"/>
  </r>
  <r>
    <x v="1"/>
    <x v="5"/>
    <s v="Utd.Arab Emir."/>
    <s v="FUJAIRAH F2"/>
    <x v="0"/>
    <x v="1"/>
    <n v="0.2"/>
    <s v="Equity"/>
    <x v="0"/>
    <n v="2000"/>
    <n v="400"/>
  </r>
  <r>
    <x v="1"/>
    <x v="5"/>
    <s v="Utd.Arab Emir."/>
    <s v="SHUWEIHAT 2"/>
    <x v="0"/>
    <x v="1"/>
    <n v="0.2"/>
    <s v="Equity"/>
    <x v="0"/>
    <n v="1510"/>
    <n v="302"/>
  </r>
  <r>
    <x v="1"/>
    <x v="5"/>
    <s v="Utd.Arab Emir."/>
    <s v="SHUWEIHAT S1"/>
    <x v="0"/>
    <x v="1"/>
    <n v="0.2"/>
    <s v="Equity"/>
    <x v="0"/>
    <n v="1500"/>
    <n v="300"/>
  </r>
  <r>
    <x v="1"/>
    <x v="5"/>
    <s v="Utd.Arab Emir."/>
    <s v="TAWEELAH"/>
    <x v="0"/>
    <x v="1"/>
    <n v="0.2"/>
    <s v="Equity"/>
    <x v="0"/>
    <n v="1592"/>
    <n v="318.39999999999998"/>
  </r>
  <r>
    <x v="1"/>
    <x v="5"/>
    <s v="Utd.Arab Emir."/>
    <s v="UMM AL NAR"/>
    <x v="0"/>
    <x v="1"/>
    <n v="0.2"/>
    <s v="Equity"/>
    <x v="0"/>
    <n v="2240"/>
    <n v="448"/>
  </r>
  <r>
    <x v="1"/>
    <x v="6"/>
    <s v="Canada"/>
    <s v="AIM POWERGEN CORPORATION"/>
    <x v="6"/>
    <x v="1"/>
    <n v="0.4"/>
    <s v="Equity"/>
    <x v="0"/>
    <n v="39.6"/>
    <n v="15.84"/>
  </r>
  <r>
    <x v="1"/>
    <x v="6"/>
    <s v="Canada"/>
    <s v="BROCKVILLE"/>
    <x v="1"/>
    <x v="1"/>
    <n v="0.4"/>
    <s v="Equity"/>
    <x v="1"/>
    <n v="10"/>
    <n v="4"/>
  </r>
  <r>
    <x v="1"/>
    <x v="6"/>
    <s v="Canada"/>
    <s v="CAPE SCOTT"/>
    <x v="6"/>
    <x v="1"/>
    <n v="0.4"/>
    <s v="Equity"/>
    <x v="1"/>
    <n v="99"/>
    <n v="39.6"/>
  </r>
  <r>
    <x v="1"/>
    <x v="6"/>
    <s v="Canada"/>
    <s v="CARIBOU"/>
    <x v="6"/>
    <x v="1"/>
    <n v="0.4"/>
    <s v="Equity"/>
    <x v="0"/>
    <n v="99"/>
    <n v="39.6"/>
  </r>
  <r>
    <x v="1"/>
    <x v="6"/>
    <s v="Canada"/>
    <s v="EAST LAKE ST. CLAIR"/>
    <x v="6"/>
    <x v="1"/>
    <n v="0.4"/>
    <s v="Equity"/>
    <x v="1"/>
    <n v="99"/>
    <n v="39.6"/>
  </r>
  <r>
    <x v="1"/>
    <x v="6"/>
    <s v="Canada"/>
    <s v="ERIEAU"/>
    <x v="6"/>
    <x v="1"/>
    <n v="0.4"/>
    <s v="Equity"/>
    <x v="1"/>
    <n v="99"/>
    <n v="39.6"/>
  </r>
  <r>
    <x v="1"/>
    <x v="6"/>
    <s v="Canada"/>
    <s v="HARROW I-IV"/>
    <x v="6"/>
    <x v="1"/>
    <n v="0.4"/>
    <s v="Equity"/>
    <x v="0"/>
    <n v="39.6"/>
    <n v="15.84"/>
  </r>
  <r>
    <x v="1"/>
    <x v="6"/>
    <s v="Canada"/>
    <s v="NORWAY"/>
    <x v="6"/>
    <x v="1"/>
    <n v="0.4"/>
    <s v="Equity"/>
    <x v="0"/>
    <n v="9"/>
    <n v="3.6"/>
  </r>
  <r>
    <x v="1"/>
    <x v="6"/>
    <s v="Canada"/>
    <s v="PLATEAU"/>
    <x v="6"/>
    <x v="1"/>
    <n v="0.4"/>
    <s v="Equity"/>
    <x v="0"/>
    <n v="27"/>
    <n v="10.8"/>
  </r>
  <r>
    <x v="1"/>
    <x v="6"/>
    <s v="Canada"/>
    <s v="POINTE-AUX-ROCHES"/>
    <x v="6"/>
    <x v="1"/>
    <n v="0.4"/>
    <s v="Equity"/>
    <x v="0"/>
    <n v="48.6"/>
    <n v="19.440000000000001"/>
  </r>
  <r>
    <x v="1"/>
    <x v="6"/>
    <s v="Canada"/>
    <s v="WEST CAPE I-II"/>
    <x v="6"/>
    <x v="1"/>
    <n v="0.4"/>
    <s v="Equity"/>
    <x v="0"/>
    <n v="99"/>
    <n v="39.6"/>
  </r>
  <r>
    <x v="1"/>
    <x v="6"/>
    <s v="Canada"/>
    <s v="WEST WINDSOR COGENERATION FACILITY"/>
    <x v="0"/>
    <x v="1"/>
    <n v="1"/>
    <s v="Global"/>
    <x v="0"/>
    <n v="112"/>
    <n v="112"/>
  </r>
  <r>
    <x v="1"/>
    <x v="6"/>
    <s v="Mexico"/>
    <s v="MONTERREY COGENERATION"/>
    <x v="0"/>
    <x v="1"/>
    <n v="1"/>
    <s v="Global"/>
    <x v="0"/>
    <n v="245"/>
    <n v="245"/>
  </r>
  <r>
    <x v="1"/>
    <x v="6"/>
    <s v="Mexico"/>
    <s v="PANUCO (DUPONT)"/>
    <x v="0"/>
    <x v="1"/>
    <n v="1"/>
    <s v="Global"/>
    <x v="0"/>
    <n v="24.2"/>
    <n v="24.2"/>
  </r>
  <r>
    <x v="1"/>
    <x v="6"/>
    <s v="Mexico"/>
    <s v="TAMPICO (PRIMEX)"/>
    <x v="0"/>
    <x v="1"/>
    <n v="1"/>
    <s v="Global"/>
    <x v="0"/>
    <n v="9.3000000000000007"/>
    <n v="9.3000000000000007"/>
  </r>
  <r>
    <x v="1"/>
    <x v="6"/>
    <s v="Puerto Rico"/>
    <s v="ECOELECTRICA (PR)"/>
    <x v="0"/>
    <x v="1"/>
    <n v="0.5"/>
    <s v="Proportional"/>
    <x v="0"/>
    <n v="507"/>
    <n v="253.5"/>
  </r>
  <r>
    <x v="1"/>
    <x v="6"/>
    <s v="USA"/>
    <s v="ANP BELLINGHAM (MA)"/>
    <x v="0"/>
    <x v="0"/>
    <n v="1"/>
    <s v="Global"/>
    <x v="0"/>
    <n v="527"/>
    <n v="527"/>
  </r>
  <r>
    <x v="1"/>
    <x v="6"/>
    <s v="USA"/>
    <s v="ARMSTRONG (PA)"/>
    <x v="0"/>
    <x v="0"/>
    <n v="1"/>
    <s v="Global"/>
    <x v="0"/>
    <n v="620"/>
    <n v="620"/>
  </r>
  <r>
    <x v="1"/>
    <x v="6"/>
    <s v="USA"/>
    <s v="ASTORIA"/>
    <x v="0"/>
    <x v="1"/>
    <n v="1"/>
    <s v="Global"/>
    <x v="0"/>
    <n v="575"/>
    <n v="575"/>
  </r>
  <r>
    <x v="1"/>
    <x v="6"/>
    <s v="USA"/>
    <s v="ASTORIA 2"/>
    <x v="0"/>
    <x v="1"/>
    <n v="0.27750000000000002"/>
    <s v="Equity"/>
    <x v="0"/>
    <n v="575"/>
    <n v="159.56299999999999"/>
  </r>
  <r>
    <x v="1"/>
    <x v="6"/>
    <s v="USA"/>
    <s v="BANTAM"/>
    <x v="5"/>
    <x v="0"/>
    <n v="1"/>
    <s v="Global"/>
    <x v="0"/>
    <n v="0.3"/>
    <n v="0.3"/>
  </r>
  <r>
    <x v="1"/>
    <x v="6"/>
    <s v="USA"/>
    <s v="BELLINGHAM COGENERATION FACILITY"/>
    <x v="0"/>
    <x v="1"/>
    <n v="0.5"/>
    <s v="Proportional"/>
    <x v="0"/>
    <n v="303.5"/>
    <n v="151.75"/>
  </r>
  <r>
    <x v="1"/>
    <x v="6"/>
    <s v="USA"/>
    <s v="BETHLEHEM POWER STATION"/>
    <x v="3"/>
    <x v="0"/>
    <n v="1"/>
    <s v="Global"/>
    <x v="0"/>
    <n v="16.2"/>
    <n v="16.2"/>
  </r>
  <r>
    <x v="1"/>
    <x v="6"/>
    <s v="USA"/>
    <s v="BLACKSTONE (MA)"/>
    <x v="0"/>
    <x v="0"/>
    <n v="1"/>
    <s v="Global"/>
    <x v="0"/>
    <n v="478"/>
    <n v="478"/>
  </r>
  <r>
    <x v="1"/>
    <x v="6"/>
    <s v="USA"/>
    <s v="BUCKSPORT (ME)"/>
    <x v="0"/>
    <x v="1"/>
    <n v="0.30559999999999998"/>
    <s v="Proportional"/>
    <x v="0"/>
    <n v="157"/>
    <n v="47.978999999999999"/>
  </r>
  <r>
    <x v="1"/>
    <x v="6"/>
    <s v="USA"/>
    <s v="BULLS BRIDGE"/>
    <x v="5"/>
    <x v="0"/>
    <n v="1"/>
    <s v="Global"/>
    <x v="0"/>
    <n v="8.4"/>
    <n v="8.4"/>
  </r>
  <r>
    <x v="1"/>
    <x v="6"/>
    <s v="USA"/>
    <s v="CABOT"/>
    <x v="5"/>
    <x v="0"/>
    <n v="1"/>
    <s v="Global"/>
    <x v="0"/>
    <n v="61.8"/>
    <n v="61.8"/>
  </r>
  <r>
    <x v="1"/>
    <x v="6"/>
    <s v="USA"/>
    <s v="CALUMET (IL)"/>
    <x v="0"/>
    <x v="0"/>
    <n v="1"/>
    <s v="Global"/>
    <x v="0"/>
    <n v="303"/>
    <n v="303"/>
  </r>
  <r>
    <x v="1"/>
    <x v="6"/>
    <s v="USA"/>
    <s v="COLETO CREEK (TX)"/>
    <x v="4"/>
    <x v="0"/>
    <n v="1"/>
    <s v="Global"/>
    <x v="0"/>
    <n v="635"/>
    <n v="635"/>
  </r>
  <r>
    <x v="1"/>
    <x v="6"/>
    <s v="USA"/>
    <s v="COLORADO (COORS)"/>
    <x v="4"/>
    <x v="1"/>
    <n v="1"/>
    <s v="Global"/>
    <x v="0"/>
    <n v="40.4"/>
    <n v="40.4"/>
  </r>
  <r>
    <x v="1"/>
    <x v="6"/>
    <s v="USA"/>
    <s v="ENNIS POWER STATION"/>
    <x v="0"/>
    <x v="0"/>
    <n v="1"/>
    <s v="Global"/>
    <x v="0"/>
    <n v="343"/>
    <n v="343"/>
  </r>
  <r>
    <x v="1"/>
    <x v="6"/>
    <s v="USA"/>
    <s v="FALLS VILLAGE"/>
    <x v="5"/>
    <x v="0"/>
    <n v="1"/>
    <s v="Global"/>
    <x v="0"/>
    <n v="10.199999999999999"/>
    <n v="10.199999999999999"/>
  </r>
  <r>
    <x v="1"/>
    <x v="6"/>
    <s v="USA"/>
    <s v="FITCHBURG POWER STATION"/>
    <x v="3"/>
    <x v="0"/>
    <n v="1"/>
    <s v="Global"/>
    <x v="0"/>
    <n v="17"/>
    <n v="17"/>
  </r>
  <r>
    <x v="1"/>
    <x v="6"/>
    <s v="USA"/>
    <s v="HAYS (TX)"/>
    <x v="0"/>
    <x v="0"/>
    <n v="1"/>
    <s v="Global"/>
    <x v="0"/>
    <n v="893.4"/>
    <n v="893.4"/>
  </r>
  <r>
    <x v="1"/>
    <x v="6"/>
    <s v="USA"/>
    <s v="HOPEWELL COGENERATION FACILITY"/>
    <x v="0"/>
    <x v="1"/>
    <n v="1"/>
    <s v="Global"/>
    <x v="0"/>
    <n v="365"/>
    <n v="365"/>
  </r>
  <r>
    <x v="1"/>
    <x v="6"/>
    <s v="USA"/>
    <s v="LINCOLN POWER STATION"/>
    <x v="3"/>
    <x v="1"/>
    <n v="1"/>
    <s v="Global"/>
    <x v="0"/>
    <n v="17.600000000000001"/>
    <n v="17.600000000000001"/>
  </r>
  <r>
    <x v="1"/>
    <x v="6"/>
    <s v="USA"/>
    <s v="MCBAIN POWER STATION"/>
    <x v="3"/>
    <x v="1"/>
    <n v="1"/>
    <s v="Global"/>
    <x v="0"/>
    <n v="17.600000000000001"/>
    <n v="17.600000000000001"/>
  </r>
  <r>
    <x v="1"/>
    <x v="6"/>
    <s v="USA"/>
    <s v="METRO WASTEWATER"/>
    <x v="4"/>
    <x v="1"/>
    <n v="1"/>
    <s v="Global"/>
    <x v="0"/>
    <n v="5"/>
    <n v="5"/>
  </r>
  <r>
    <x v="1"/>
    <x v="6"/>
    <s v="USA"/>
    <s v="MIDLOTHIAN (TX)"/>
    <x v="0"/>
    <x v="0"/>
    <n v="1"/>
    <s v="Global"/>
    <x v="0"/>
    <n v="1393.6"/>
    <n v="1393.6"/>
  </r>
  <r>
    <x v="1"/>
    <x v="6"/>
    <s v="USA"/>
    <s v="MILFORD (MA)"/>
    <x v="0"/>
    <x v="0"/>
    <n v="1"/>
    <s v="Global"/>
    <x v="0"/>
    <n v="158"/>
    <n v="158"/>
  </r>
  <r>
    <x v="1"/>
    <x v="6"/>
    <s v="USA"/>
    <s v="MT TOM"/>
    <x v="4"/>
    <x v="0"/>
    <n v="1"/>
    <s v="Global"/>
    <x v="0"/>
    <n v="145.5"/>
    <n v="145.5"/>
  </r>
  <r>
    <x v="1"/>
    <x v="6"/>
    <s v="USA"/>
    <s v="NASSAU"/>
    <x v="0"/>
    <x v="1"/>
    <n v="1"/>
    <s v="Global"/>
    <x v="0"/>
    <n v="52"/>
    <n v="52"/>
  </r>
  <r>
    <x v="1"/>
    <x v="6"/>
    <s v="USA"/>
    <s v="NORTHEASTERN POWER COMPANY"/>
    <x v="4"/>
    <x v="0"/>
    <n v="1"/>
    <s v="Global"/>
    <x v="0"/>
    <n v="51"/>
    <n v="51"/>
  </r>
  <r>
    <x v="1"/>
    <x v="6"/>
    <s v="USA"/>
    <s v="NORTHFIELD MOUNTAIN"/>
    <x v="5"/>
    <x v="0"/>
    <n v="1"/>
    <s v="Global"/>
    <x v="0"/>
    <n v="1124"/>
    <n v="1124"/>
  </r>
  <r>
    <x v="1"/>
    <x v="6"/>
    <s v="USA"/>
    <s v="NORTHFIELD MOUNTAIN"/>
    <x v="1"/>
    <x v="0"/>
    <n v="1"/>
    <s v="Global"/>
    <x v="0"/>
    <n v="1.7"/>
    <n v="1.7"/>
  </r>
  <r>
    <x v="1"/>
    <x v="6"/>
    <s v="USA"/>
    <s v="NORTHFIELD MOUNTAIN"/>
    <x v="5"/>
    <x v="0"/>
    <n v="1"/>
    <s v="Global"/>
    <x v="1"/>
    <n v="44"/>
    <n v="44"/>
  </r>
  <r>
    <x v="1"/>
    <x v="6"/>
    <s v="USA"/>
    <s v="NORTHUMBERLAND COGEN. FACILITY"/>
    <x v="3"/>
    <x v="0"/>
    <n v="1"/>
    <s v="Global"/>
    <x v="0"/>
    <n v="16.2"/>
    <n v="16.2"/>
  </r>
  <r>
    <x v="1"/>
    <x v="6"/>
    <s v="USA"/>
    <s v="OWINGS MILLS (MD)"/>
    <x v="0"/>
    <x v="1"/>
    <n v="0.51"/>
    <s v="Proportional"/>
    <x v="0"/>
    <n v="11.2"/>
    <n v="5.7119999999999997"/>
  </r>
  <r>
    <x v="1"/>
    <x v="6"/>
    <s v="USA"/>
    <s v="OYSTER CREEK (TX)"/>
    <x v="0"/>
    <x v="1"/>
    <n v="0.5"/>
    <s v="Proportional"/>
    <x v="0"/>
    <n v="393"/>
    <n v="196.5"/>
  </r>
  <r>
    <x v="1"/>
    <x v="6"/>
    <s v="USA"/>
    <s v="PLEASANTS (WV)"/>
    <x v="0"/>
    <x v="0"/>
    <n v="1"/>
    <s v="Global"/>
    <x v="0"/>
    <n v="304"/>
    <n v="304"/>
  </r>
  <r>
    <x v="1"/>
    <x v="6"/>
    <s v="USA"/>
    <s v="RED HILLS 2"/>
    <x v="4"/>
    <x v="1"/>
    <n v="1"/>
    <s v="Global"/>
    <x v="0"/>
    <n v="440"/>
    <n v="440"/>
  </r>
  <r>
    <x v="1"/>
    <x v="6"/>
    <s v="USA"/>
    <s v="ROBERTSVILLE"/>
    <x v="5"/>
    <x v="0"/>
    <n v="1"/>
    <s v="Global"/>
    <x v="0"/>
    <n v="0.624"/>
    <n v="0.624"/>
  </r>
  <r>
    <x v="1"/>
    <x v="6"/>
    <s v="USA"/>
    <s v="ROCKY RIVER"/>
    <x v="5"/>
    <x v="0"/>
    <n v="1"/>
    <s v="Global"/>
    <x v="0"/>
    <n v="29"/>
    <n v="29"/>
  </r>
  <r>
    <x v="1"/>
    <x v="6"/>
    <s v="USA"/>
    <s v="RYEGATE POWER STATION"/>
    <x v="3"/>
    <x v="1"/>
    <n v="1"/>
    <s v="Global"/>
    <x v="0"/>
    <n v="20"/>
    <n v="20"/>
  </r>
  <r>
    <x v="1"/>
    <x v="6"/>
    <s v="USA"/>
    <s v="SAYREVILLE COGENERATION FACILITY"/>
    <x v="0"/>
    <x v="0"/>
    <n v="0.5"/>
    <s v="Proportional"/>
    <x v="0"/>
    <n v="287"/>
    <n v="143.5"/>
  </r>
  <r>
    <x v="1"/>
    <x v="6"/>
    <s v="USA"/>
    <s v="SCOTLAND"/>
    <x v="5"/>
    <x v="0"/>
    <n v="1"/>
    <s v="Global"/>
    <x v="0"/>
    <n v="2.2000000000000002"/>
    <n v="2.2000000000000002"/>
  </r>
  <r>
    <x v="1"/>
    <x v="6"/>
    <s v="USA"/>
    <s v="SHEPAUG"/>
    <x v="5"/>
    <x v="0"/>
    <n v="1"/>
    <s v="Global"/>
    <x v="0"/>
    <n v="42.6"/>
    <n v="42.6"/>
  </r>
  <r>
    <x v="1"/>
    <x v="6"/>
    <s v="USA"/>
    <s v="STEVENSON"/>
    <x v="5"/>
    <x v="0"/>
    <n v="1"/>
    <s v="Global"/>
    <x v="0"/>
    <n v="28.9"/>
    <n v="28.9"/>
  </r>
  <r>
    <x v="1"/>
    <x v="6"/>
    <s v="USA"/>
    <s v="SYRACUSE"/>
    <x v="4"/>
    <x v="1"/>
    <n v="1"/>
    <s v="Global"/>
    <x v="0"/>
    <n v="65"/>
    <n v="65"/>
  </r>
  <r>
    <x v="1"/>
    <x v="6"/>
    <s v="USA"/>
    <s v="TAFTVILLE"/>
    <x v="5"/>
    <x v="0"/>
    <n v="1"/>
    <s v="Global"/>
    <x v="0"/>
    <n v="2"/>
    <n v="2"/>
  </r>
  <r>
    <x v="1"/>
    <x v="6"/>
    <s v="USA"/>
    <s v="TAMWORTH POWER STATION"/>
    <x v="3"/>
    <x v="0"/>
    <n v="1"/>
    <s v="Global"/>
    <x v="0"/>
    <n v="22.5"/>
    <n v="22.5"/>
  </r>
  <r>
    <x v="1"/>
    <x v="6"/>
    <s v="USA"/>
    <s v="TROY (OH)"/>
    <x v="0"/>
    <x v="0"/>
    <n v="1"/>
    <s v="Global"/>
    <x v="0"/>
    <n v="609"/>
    <n v="609"/>
  </r>
  <r>
    <x v="1"/>
    <x v="6"/>
    <s v="USA"/>
    <s v="TUNNEL"/>
    <x v="5"/>
    <x v="0"/>
    <n v="1"/>
    <s v="Global"/>
    <x v="0"/>
    <n v="2.1"/>
    <n v="2.1"/>
  </r>
  <r>
    <x v="1"/>
    <x v="6"/>
    <s v="USA"/>
    <s v="TUNNEL"/>
    <x v="2"/>
    <x v="0"/>
    <n v="1"/>
    <s v="Global"/>
    <x v="0"/>
    <n v="22.1"/>
    <n v="22.1"/>
  </r>
  <r>
    <x v="1"/>
    <x v="6"/>
    <s v="USA"/>
    <s v="TURNERS FALLS"/>
    <x v="5"/>
    <x v="0"/>
    <n v="1"/>
    <s v="Global"/>
    <x v="0"/>
    <n v="6.4"/>
    <n v="6.4"/>
  </r>
  <r>
    <x v="1"/>
    <x v="6"/>
    <s v="USA"/>
    <s v="UNIVERSITY OF MARYLAND"/>
    <x v="0"/>
    <x v="1"/>
    <n v="1"/>
    <s v="Global"/>
    <x v="0"/>
    <n v="27"/>
    <n v="27"/>
  </r>
  <r>
    <x v="1"/>
    <x v="6"/>
    <s v="USA"/>
    <s v="WASHINGTON CONVENT. CENTER"/>
    <x v="0"/>
    <x v="1"/>
    <n v="0.5"/>
    <s v="Proportional"/>
    <x v="0"/>
    <n v="4.4000000000000004"/>
    <n v="2.2000000000000002"/>
  </r>
  <r>
    <x v="1"/>
    <x v="6"/>
    <s v="USA"/>
    <s v="WATERBURY"/>
    <x v="0"/>
    <x v="0"/>
    <n v="1"/>
    <s v="Global"/>
    <x v="0"/>
    <n v="95.7"/>
    <n v="95.7"/>
  </r>
  <r>
    <x v="1"/>
    <x v="6"/>
    <s v="USA"/>
    <s v="WHARTON"/>
    <x v="0"/>
    <x v="0"/>
    <n v="1"/>
    <s v="Global"/>
    <x v="0"/>
    <n v="67"/>
    <n v="67"/>
  </r>
  <r>
    <x v="1"/>
    <x v="6"/>
    <s v="USA"/>
    <s v="WINOOSKI ONE POWER STATION"/>
    <x v="5"/>
    <x v="1"/>
    <n v="1"/>
    <s v="Global"/>
    <x v="0"/>
    <n v="7.3"/>
    <n v="7.3"/>
  </r>
  <r>
    <x v="1"/>
    <x v="6"/>
    <s v="USA"/>
    <s v="WISE COUNTY POWER"/>
    <x v="0"/>
    <x v="0"/>
    <n v="1"/>
    <s v="Global"/>
    <x v="0"/>
    <n v="746"/>
    <n v="746"/>
  </r>
  <r>
    <x v="1"/>
    <x v="7"/>
    <s v="Germany"/>
    <s v="IP MAESTRALE (MEG)"/>
    <x v="6"/>
    <x v="1"/>
    <n v="1"/>
    <s v="Global"/>
    <x v="0"/>
    <n v="86"/>
    <n v="86"/>
  </r>
  <r>
    <x v="1"/>
    <x v="7"/>
    <s v="Germany"/>
    <s v="LEVANTO 2"/>
    <x v="6"/>
    <x v="1"/>
    <n v="1"/>
    <s v="Global"/>
    <x v="0"/>
    <n v="58"/>
    <n v="58"/>
  </r>
  <r>
    <x v="1"/>
    <x v="7"/>
    <s v="Germany"/>
    <s v="LEVANTO SEL"/>
    <x v="6"/>
    <x v="1"/>
    <n v="1"/>
    <s v="Global"/>
    <x v="0"/>
    <n v="98.26"/>
    <n v="98.26"/>
  </r>
  <r>
    <x v="1"/>
    <x v="7"/>
    <s v="Germany"/>
    <s v="SCHKORTLEBEN"/>
    <x v="6"/>
    <x v="1"/>
    <n v="1"/>
    <s v="Global"/>
    <x v="0"/>
    <n v="27.6"/>
    <n v="27.6"/>
  </r>
  <r>
    <x v="1"/>
    <x v="7"/>
    <s v="Italy"/>
    <s v="IP MAESTRALE HOLDINGS"/>
    <x v="6"/>
    <x v="1"/>
    <n v="1"/>
    <s v="Global"/>
    <x v="0"/>
    <n v="549.70000000000005"/>
    <n v="549.70000000000005"/>
  </r>
  <r>
    <x v="1"/>
    <x v="7"/>
    <s v="Italy"/>
    <s v="ISAB"/>
    <x v="2"/>
    <x v="1"/>
    <n v="0.49"/>
    <s v="Equity"/>
    <x v="0"/>
    <n v="532.4"/>
    <n v="260.87599999999998"/>
  </r>
  <r>
    <x v="1"/>
    <x v="7"/>
    <s v="Italy"/>
    <s v="PEG AKA BRULLI"/>
    <x v="6"/>
    <x v="1"/>
    <n v="1"/>
    <s v="Global"/>
    <x v="0"/>
    <n v="27.5"/>
    <n v="27.5"/>
  </r>
  <r>
    <x v="1"/>
    <x v="7"/>
    <s v="Netherlands"/>
    <s v="LEVANTO NETHERLANDS I"/>
    <x v="6"/>
    <x v="1"/>
    <n v="1"/>
    <s v="Global"/>
    <x v="0"/>
    <n v="6.9"/>
    <n v="6.9"/>
  </r>
  <r>
    <x v="1"/>
    <x v="7"/>
    <s v="Netherlands"/>
    <s v="LEVANTO NETHERLANDS II"/>
    <x v="6"/>
    <x v="1"/>
    <n v="1"/>
    <s v="Global"/>
    <x v="0"/>
    <n v="6.9"/>
    <n v="6.9"/>
  </r>
  <r>
    <x v="1"/>
    <x v="7"/>
    <s v="Netherlands"/>
    <s v="LEVANTO NETHERLANDS III"/>
    <x v="6"/>
    <x v="1"/>
    <n v="1"/>
    <s v="Global"/>
    <x v="0"/>
    <n v="14.9"/>
    <n v="14.9"/>
  </r>
  <r>
    <x v="1"/>
    <x v="7"/>
    <s v="Portugal"/>
    <s v="ELECGAS"/>
    <x v="0"/>
    <x v="1"/>
    <n v="0.49994"/>
    <s v="Proportional"/>
    <x v="0"/>
    <n v="840"/>
    <n v="419.95"/>
  </r>
  <r>
    <x v="1"/>
    <x v="7"/>
    <s v="Portugal"/>
    <s v="PEGO"/>
    <x v="4"/>
    <x v="1"/>
    <n v="0.5"/>
    <s v="Equity"/>
    <x v="0"/>
    <n v="576"/>
    <n v="288"/>
  </r>
  <r>
    <x v="1"/>
    <x v="7"/>
    <s v="Portugal"/>
    <s v="TURBOGAS"/>
    <x v="0"/>
    <x v="1"/>
    <n v="1"/>
    <s v="Global"/>
    <x v="0"/>
    <n v="990"/>
    <n v="990"/>
  </r>
  <r>
    <x v="1"/>
    <x v="7"/>
    <s v="Spain"/>
    <s v="CANJUNEDA/CAMI"/>
    <x v="1"/>
    <x v="1"/>
    <n v="1"/>
    <s v="Global"/>
    <x v="0"/>
    <n v="1"/>
    <n v="1"/>
  </r>
  <r>
    <x v="1"/>
    <x v="7"/>
    <s v="Spain"/>
    <s v="ELECTROMET. DEL EBRO"/>
    <x v="5"/>
    <x v="1"/>
    <n v="1"/>
    <s v="Global"/>
    <x v="0"/>
    <n v="35.700000000000003"/>
    <n v="35.700000000000003"/>
  </r>
  <r>
    <x v="1"/>
    <x v="7"/>
    <s v="Spain"/>
    <s v="IBERICA DE ENERGIAS"/>
    <x v="5"/>
    <x v="1"/>
    <n v="1"/>
    <s v="Global"/>
    <x v="0"/>
    <n v="48.33"/>
    <n v="48.33"/>
  </r>
  <r>
    <x v="1"/>
    <x v="7"/>
    <s v="United Kingdom"/>
    <s v="BARLOCKHART"/>
    <x v="6"/>
    <x v="1"/>
    <n v="1"/>
    <s v="Global"/>
    <x v="1"/>
    <n v="8.1999999999999993"/>
    <n v="8.1999999999999993"/>
  </r>
  <r>
    <x v="1"/>
    <x v="7"/>
    <s v="United Kingdom"/>
    <s v="BLANTYRE"/>
    <x v="6"/>
    <x v="1"/>
    <n v="1"/>
    <s v="Global"/>
    <x v="1"/>
    <n v="12.3"/>
    <n v="12.3"/>
  </r>
  <r>
    <x v="1"/>
    <x v="7"/>
    <s v="United Kingdom"/>
    <s v="CARSINGTON"/>
    <x v="6"/>
    <x v="1"/>
    <n v="1"/>
    <s v="Global"/>
    <x v="1"/>
    <n v="8.1999999999999993"/>
    <n v="8.1999999999999993"/>
  </r>
  <r>
    <x v="1"/>
    <x v="7"/>
    <s v="United Kingdom"/>
    <s v="CRAIGENGELT"/>
    <x v="6"/>
    <x v="1"/>
    <n v="1"/>
    <s v="Global"/>
    <x v="0"/>
    <n v="20"/>
    <n v="20"/>
  </r>
  <r>
    <x v="1"/>
    <x v="7"/>
    <s v="United Kingdom"/>
    <s v="CRIMP"/>
    <x v="6"/>
    <x v="1"/>
    <n v="1"/>
    <s v="Global"/>
    <x v="0"/>
    <n v="2.4"/>
    <n v="2.4"/>
  </r>
  <r>
    <x v="1"/>
    <x v="7"/>
    <s v="United Kingdom"/>
    <s v="DEESIDE"/>
    <x v="0"/>
    <x v="0"/>
    <n v="1"/>
    <s v="Global"/>
    <x v="0"/>
    <n v="515"/>
    <n v="515"/>
  </r>
  <r>
    <x v="1"/>
    <x v="7"/>
    <s v="United Kingdom"/>
    <s v="EGGBOROUGH"/>
    <x v="4"/>
    <x v="0"/>
    <n v="0"/>
    <s v="Not consolidated"/>
    <x v="0"/>
    <n v="1960"/>
    <m/>
  </r>
  <r>
    <x v="1"/>
    <x v="7"/>
    <s v="United Kingdom"/>
    <s v="FIRST HYDRO"/>
    <x v="5"/>
    <x v="0"/>
    <n v="1"/>
    <s v="Global"/>
    <x v="0"/>
    <n v="2088"/>
    <n v="2088"/>
  </r>
  <r>
    <x v="1"/>
    <x v="7"/>
    <s v="United Kingdom"/>
    <s v="FLIMBY"/>
    <x v="6"/>
    <x v="1"/>
    <n v="1"/>
    <s v="Global"/>
    <x v="1"/>
    <n v="6.15"/>
    <n v="6.15"/>
  </r>
  <r>
    <x v="1"/>
    <x v="7"/>
    <s v="United Kingdom"/>
    <s v="INDIAN QUEENS"/>
    <x v="2"/>
    <x v="0"/>
    <n v="1"/>
    <s v="Global"/>
    <x v="0"/>
    <n v="129.19999999999999"/>
    <n v="129.19999999999999"/>
  </r>
  <r>
    <x v="1"/>
    <x v="7"/>
    <s v="United Kingdom"/>
    <s v="RUGELEY B"/>
    <x v="4"/>
    <x v="0"/>
    <n v="1"/>
    <s v="Global"/>
    <x v="0"/>
    <n v="1026"/>
    <n v="1026"/>
  </r>
  <r>
    <x v="1"/>
    <x v="7"/>
    <s v="United Kingdom"/>
    <s v="SALTEND"/>
    <x v="0"/>
    <x v="0"/>
    <n v="1"/>
    <s v="Global"/>
    <x v="0"/>
    <n v="1197"/>
    <n v="1197"/>
  </r>
  <r>
    <x v="1"/>
    <x v="7"/>
    <s v="United Kingdom"/>
    <s v="SOBER"/>
    <x v="6"/>
    <x v="1"/>
    <n v="1"/>
    <s v="Global"/>
    <x v="1"/>
    <n v="12.3"/>
    <n v="12.3"/>
  </r>
  <r>
    <x v="1"/>
    <x v="7"/>
    <s v="United Kingdom"/>
    <s v="TEESSIDE"/>
    <x v="0"/>
    <x v="0"/>
    <n v="1"/>
    <s v="Global"/>
    <x v="0"/>
    <n v="1875"/>
    <n v="1875"/>
  </r>
  <r>
    <x v="2"/>
    <x v="8"/>
    <s v="France"/>
    <s v="BERGERAC NC"/>
    <x v="0"/>
    <x v="3"/>
    <n v="1"/>
    <s v="Global"/>
    <x v="0"/>
    <n v="5.4"/>
    <n v="5.4"/>
  </r>
  <r>
    <x v="2"/>
    <x v="8"/>
    <s v="France"/>
    <s v="BIO COGELYO NORMANDIE"/>
    <x v="3"/>
    <x v="3"/>
    <n v="1"/>
    <s v="Global"/>
    <x v="0"/>
    <n v="9"/>
    <n v="9"/>
  </r>
  <r>
    <x v="2"/>
    <x v="8"/>
    <s v="France"/>
    <s v="BIOÉLECTRICITÉ FORBACH"/>
    <x v="3"/>
    <x v="3"/>
    <n v="1"/>
    <s v="Global"/>
    <x v="1"/>
    <n v="6.4"/>
    <n v="6.4"/>
  </r>
  <r>
    <x v="2"/>
    <x v="8"/>
    <s v="France"/>
    <s v="CHALON EST"/>
    <x v="0"/>
    <x v="3"/>
    <n v="1"/>
    <s v="Global"/>
    <x v="0"/>
    <n v="27.282"/>
    <n v="27.282"/>
  </r>
  <r>
    <x v="2"/>
    <x v="8"/>
    <s v="France"/>
    <s v="CHAMBÉRY INST BISSY-BASSENS"/>
    <x v="0"/>
    <x v="3"/>
    <n v="1"/>
    <s v="Global"/>
    <x v="0"/>
    <n v="11"/>
    <n v="11"/>
  </r>
  <r>
    <x v="2"/>
    <x v="8"/>
    <s v="France"/>
    <s v="CHAUFFERIE CONDAT"/>
    <x v="0"/>
    <x v="3"/>
    <n v="1"/>
    <s v="Global"/>
    <x v="0"/>
    <n v="14.5"/>
    <n v="14.5"/>
  </r>
  <r>
    <x v="2"/>
    <x v="8"/>
    <s v="France"/>
    <s v="CHAUFFERIE DE MEUDON"/>
    <x v="0"/>
    <x v="3"/>
    <n v="1"/>
    <s v="Global"/>
    <x v="0"/>
    <n v="6.907"/>
    <n v="6.907"/>
  </r>
  <r>
    <x v="2"/>
    <x v="8"/>
    <s v="France"/>
    <s v="CHAUFFERIE DE PARLY 2 (LE CHESNAY)"/>
    <x v="0"/>
    <x v="3"/>
    <n v="1"/>
    <s v="Global"/>
    <x v="0"/>
    <n v="6.7969999999999997"/>
    <n v="6.7969999999999997"/>
  </r>
  <r>
    <x v="2"/>
    <x v="8"/>
    <s v="France"/>
    <s v="CHAUFFERIE DE VÉLIZY-V3"/>
    <x v="0"/>
    <x v="3"/>
    <n v="1"/>
    <s v="Global"/>
    <x v="0"/>
    <n v="11.661"/>
    <n v="11.661"/>
  </r>
  <r>
    <x v="2"/>
    <x v="8"/>
    <s v="France"/>
    <s v="CHAUFFERIE SVCU VERSAILLES"/>
    <x v="0"/>
    <x v="3"/>
    <n v="1"/>
    <s v="Global"/>
    <x v="0"/>
    <n v="11.9"/>
    <n v="11.9"/>
  </r>
  <r>
    <x v="2"/>
    <x v="8"/>
    <s v="France"/>
    <s v="CHENOVE"/>
    <x v="0"/>
    <x v="3"/>
    <n v="1"/>
    <s v="Global"/>
    <x v="0"/>
    <n v="6.8"/>
    <n v="6.8"/>
  </r>
  <r>
    <x v="2"/>
    <x v="8"/>
    <s v="France"/>
    <s v="CIE COGÉNÉRATION DORDOGNE"/>
    <x v="0"/>
    <x v="3"/>
    <n v="1"/>
    <s v="Global"/>
    <x v="0"/>
    <n v="7"/>
    <n v="7"/>
  </r>
  <r>
    <x v="2"/>
    <x v="8"/>
    <s v="France"/>
    <s v="CIE COGÉNÉRATION VOLOGNE"/>
    <x v="0"/>
    <x v="3"/>
    <n v="1"/>
    <s v="Global"/>
    <x v="0"/>
    <n v="7.5"/>
    <n v="7.5"/>
  </r>
  <r>
    <x v="2"/>
    <x v="8"/>
    <s v="France"/>
    <s v="CLE COGÉNÉRATION SETHELEC D'ARLES"/>
    <x v="0"/>
    <x v="3"/>
    <n v="1"/>
    <s v="Global"/>
    <x v="0"/>
    <n v="44"/>
    <n v="44"/>
  </r>
  <r>
    <x v="2"/>
    <x v="8"/>
    <s v="France"/>
    <s v="CLE COGÉNÉRATION SETHELEC SAILLAT"/>
    <x v="0"/>
    <x v="3"/>
    <n v="1"/>
    <s v="Global"/>
    <x v="0"/>
    <n v="23"/>
    <n v="23"/>
  </r>
  <r>
    <x v="2"/>
    <x v="8"/>
    <s v="France"/>
    <s v="CLE ST MICHEL/ORGE"/>
    <x v="0"/>
    <x v="3"/>
    <n v="1"/>
    <s v="Global"/>
    <x v="0"/>
    <n v="7"/>
    <n v="7"/>
  </r>
  <r>
    <x v="2"/>
    <x v="8"/>
    <s v="France"/>
    <s v="COFELY CENTRE OUEST"/>
    <x v="0"/>
    <x v="3"/>
    <n v="1"/>
    <s v="Global"/>
    <x v="0"/>
    <n v="49.695999999999998"/>
    <n v="49.695999999999998"/>
  </r>
  <r>
    <x v="2"/>
    <x v="8"/>
    <s v="France"/>
    <s v="COFELY NORD-EST"/>
    <x v="0"/>
    <x v="3"/>
    <n v="1"/>
    <s v="Global"/>
    <x v="0"/>
    <n v="63.3"/>
    <n v="63.3"/>
  </r>
  <r>
    <x v="2"/>
    <x v="8"/>
    <s v="France"/>
    <s v="COFELY RÉSEAUX IDF"/>
    <x v="0"/>
    <x v="3"/>
    <n v="1"/>
    <s v="Global"/>
    <x v="0"/>
    <n v="11.679"/>
    <n v="11.679"/>
  </r>
  <r>
    <x v="2"/>
    <x v="8"/>
    <s v="France"/>
    <s v="COFELY SERVICES IDF ES"/>
    <x v="0"/>
    <x v="3"/>
    <n v="1"/>
    <s v="Global"/>
    <x v="0"/>
    <n v="20.236000000000001"/>
    <n v="20.236000000000001"/>
  </r>
  <r>
    <x v="2"/>
    <x v="8"/>
    <s v="France"/>
    <s v="COFELY SUD EST - ENR BIOGAZ"/>
    <x v="4"/>
    <x v="3"/>
    <n v="1"/>
    <s v="Global"/>
    <x v="0"/>
    <n v="8.1370000000000005"/>
    <n v="8.1370000000000005"/>
  </r>
  <r>
    <x v="2"/>
    <x v="8"/>
    <s v="France"/>
    <s v="COFELY SUD EST - ENR SOLAIRE"/>
    <x v="1"/>
    <x v="3"/>
    <n v="1"/>
    <s v="Global"/>
    <x v="0"/>
    <n v="7.0000000000000001E-3"/>
    <n v="7.0000000000000001E-3"/>
  </r>
  <r>
    <x v="2"/>
    <x v="8"/>
    <s v="France"/>
    <s v="COFELY SUD OUEST"/>
    <x v="3"/>
    <x v="3"/>
    <n v="1"/>
    <s v="Global"/>
    <x v="0"/>
    <n v="37"/>
    <n v="37"/>
  </r>
  <r>
    <x v="2"/>
    <x v="8"/>
    <s v="France"/>
    <s v="COFELY SUD OUEST"/>
    <x v="0"/>
    <x v="3"/>
    <n v="1"/>
    <s v="Global"/>
    <x v="0"/>
    <n v="110.748"/>
    <n v="110.748"/>
  </r>
  <r>
    <x v="2"/>
    <x v="8"/>
    <s v="France"/>
    <s v="COFELY SUD-EST"/>
    <x v="0"/>
    <x v="3"/>
    <n v="1"/>
    <s v="Global"/>
    <x v="0"/>
    <n v="66.194999999999993"/>
    <n v="66.194999999999993"/>
  </r>
  <r>
    <x v="2"/>
    <x v="8"/>
    <s v="France"/>
    <s v="COGELYO FORT DE L'EST"/>
    <x v="0"/>
    <x v="3"/>
    <n v="1"/>
    <s v="Global"/>
    <x v="0"/>
    <n v="42.030999999999999"/>
    <n v="42.030999999999999"/>
  </r>
  <r>
    <x v="2"/>
    <x v="8"/>
    <s v="France"/>
    <s v="COGELYO GTDF"/>
    <x v="0"/>
    <x v="3"/>
    <n v="1"/>
    <s v="Global"/>
    <x v="0"/>
    <n v="10.8"/>
    <n v="10.8"/>
  </r>
  <r>
    <x v="2"/>
    <x v="8"/>
    <s v="France"/>
    <s v="COGÉNÉRATION INDUSTRIELLE SITE CONDAT"/>
    <x v="0"/>
    <x v="3"/>
    <n v="1"/>
    <s v="Global"/>
    <x v="0"/>
    <n v="88"/>
    <n v="88"/>
  </r>
  <r>
    <x v="2"/>
    <x v="8"/>
    <s v="France"/>
    <s v="COMPIÈGNE"/>
    <x v="0"/>
    <x v="3"/>
    <n v="1"/>
    <s v="Global"/>
    <x v="0"/>
    <n v="5.55"/>
    <n v="5.55"/>
  </r>
  <r>
    <x v="2"/>
    <x v="8"/>
    <s v="France"/>
    <s v="CONSTELLATION UTILITÉS SERVICES"/>
    <x v="0"/>
    <x v="3"/>
    <n v="1"/>
    <s v="Global"/>
    <x v="0"/>
    <n v="6"/>
    <n v="6"/>
  </r>
  <r>
    <x v="2"/>
    <x v="8"/>
    <s v="France"/>
    <s v="CPCU SNC COGEN VITRY"/>
    <x v="0"/>
    <x v="3"/>
    <n v="1"/>
    <s v="Global"/>
    <x v="0"/>
    <n v="130"/>
    <n v="130"/>
  </r>
  <r>
    <x v="2"/>
    <x v="8"/>
    <s v="France"/>
    <s v="CPCU ST OUEN"/>
    <x v="4"/>
    <x v="3"/>
    <n v="1"/>
    <s v="Global"/>
    <x v="0"/>
    <n v="7"/>
    <n v="7"/>
  </r>
  <r>
    <x v="2"/>
    <x v="8"/>
    <s v="France"/>
    <s v="CPCU ST OUEN"/>
    <x v="0"/>
    <x v="3"/>
    <n v="1"/>
    <s v="Global"/>
    <x v="0"/>
    <n v="130"/>
    <n v="130"/>
  </r>
  <r>
    <x v="2"/>
    <x v="8"/>
    <s v="France"/>
    <s v="ENERSOL"/>
    <x v="0"/>
    <x v="3"/>
    <n v="1"/>
    <s v="Global"/>
    <x v="0"/>
    <n v="55"/>
    <n v="55"/>
  </r>
  <r>
    <x v="2"/>
    <x v="8"/>
    <s v="France"/>
    <s v="FICOBEL"/>
    <x v="0"/>
    <x v="3"/>
    <n v="1"/>
    <s v="Global"/>
    <x v="0"/>
    <n v="46.5"/>
    <n v="46.5"/>
  </r>
  <r>
    <x v="2"/>
    <x v="8"/>
    <s v="France"/>
    <s v="FINERSOL - ENR SOLAIRE"/>
    <x v="1"/>
    <x v="3"/>
    <n v="1"/>
    <s v="Global"/>
    <x v="0"/>
    <n v="0.45"/>
    <n v="0.45"/>
  </r>
  <r>
    <x v="2"/>
    <x v="8"/>
    <s v="France"/>
    <s v="GENNEDITH"/>
    <x v="0"/>
    <x v="3"/>
    <n v="1"/>
    <s v="Global"/>
    <x v="0"/>
    <n v="5.5"/>
    <n v="5.5"/>
  </r>
  <r>
    <x v="2"/>
    <x v="8"/>
    <s v="France"/>
    <s v="GENSEL"/>
    <x v="0"/>
    <x v="3"/>
    <n v="1"/>
    <s v="Global"/>
    <x v="0"/>
    <n v="44.4"/>
    <n v="44.4"/>
  </r>
  <r>
    <x v="2"/>
    <x v="8"/>
    <s v="France"/>
    <s v="GREEN YELLOW HOLDING - ENR SOLAIRE"/>
    <x v="1"/>
    <x v="3"/>
    <n v="1"/>
    <s v="Global"/>
    <x v="0"/>
    <n v="4.6660000000000004"/>
    <n v="4.6660000000000004"/>
  </r>
  <r>
    <x v="2"/>
    <x v="8"/>
    <s v="France"/>
    <s v="LE MANS"/>
    <x v="0"/>
    <x v="3"/>
    <n v="1"/>
    <s v="Global"/>
    <x v="0"/>
    <n v="10.199999999999999"/>
    <n v="10.199999999999999"/>
  </r>
  <r>
    <x v="2"/>
    <x v="8"/>
    <s v="France"/>
    <s v="NE VARIETUR"/>
    <x v="0"/>
    <x v="3"/>
    <n v="1"/>
    <s v="Global"/>
    <x v="0"/>
    <n v="47.637"/>
    <n v="47.637"/>
  </r>
  <r>
    <x v="2"/>
    <x v="8"/>
    <s v="France"/>
    <s v="RENNES"/>
    <x v="0"/>
    <x v="3"/>
    <n v="1"/>
    <s v="Global"/>
    <x v="0"/>
    <n v="10.416"/>
    <n v="10.416"/>
  </r>
  <r>
    <x v="2"/>
    <x v="8"/>
    <s v="France"/>
    <s v="SDC FIRMINY"/>
    <x v="0"/>
    <x v="3"/>
    <n v="1"/>
    <s v="Global"/>
    <x v="0"/>
    <n v="5.2"/>
    <n v="5.2"/>
  </r>
  <r>
    <x v="2"/>
    <x v="8"/>
    <s v="France"/>
    <s v="SODC"/>
    <x v="0"/>
    <x v="3"/>
    <n v="1"/>
    <s v="Global"/>
    <x v="0"/>
    <n v="6.8"/>
    <n v="6.8"/>
  </r>
  <r>
    <x v="2"/>
    <x v="8"/>
    <s v="France"/>
    <s v="STÉ GARDANNAISE COGÉNÉRATION"/>
    <x v="0"/>
    <x v="3"/>
    <n v="1"/>
    <s v="Global"/>
    <x v="0"/>
    <n v="90"/>
    <n v="90"/>
  </r>
  <r>
    <x v="2"/>
    <x v="8"/>
    <s v="France"/>
    <s v="VAULX EN VELIN"/>
    <x v="0"/>
    <x v="3"/>
    <n v="1"/>
    <s v="Global"/>
    <x v="0"/>
    <n v="5.3849999999999998"/>
    <n v="5.3849999999999998"/>
  </r>
  <r>
    <x v="2"/>
    <x v="8"/>
    <s v="Frenc.Polynesia"/>
    <s v="CENTRALE E. MARTIN"/>
    <x v="2"/>
    <x v="3"/>
    <n v="1"/>
    <s v="Global"/>
    <x v="0"/>
    <n v="122.8"/>
    <n v="122.8"/>
  </r>
  <r>
    <x v="2"/>
    <x v="8"/>
    <s v="Frenc.Polynesia"/>
    <s v="CENTRALE VAIRAATOA"/>
    <x v="2"/>
    <x v="3"/>
    <n v="1"/>
    <s v="Global"/>
    <x v="0"/>
    <n v="37.5"/>
    <n v="37.5"/>
  </r>
  <r>
    <x v="2"/>
    <x v="8"/>
    <s v="Frenc.Polynesia"/>
    <s v="EDT - ENR HYDRO"/>
    <x v="5"/>
    <x v="3"/>
    <n v="1"/>
    <s v="Global"/>
    <x v="0"/>
    <n v="47.8"/>
    <n v="47.8"/>
  </r>
  <r>
    <x v="2"/>
    <x v="8"/>
    <s v="Frenc.Polynesia"/>
    <s v="EDT - ENR SOLAIRE"/>
    <x v="1"/>
    <x v="3"/>
    <n v="1"/>
    <s v="Global"/>
    <x v="0"/>
    <n v="0.502"/>
    <n v="0.502"/>
  </r>
  <r>
    <x v="2"/>
    <x v="8"/>
    <s v="Frenc.Polynesia"/>
    <s v="TAHITI INT OM"/>
    <x v="2"/>
    <x v="3"/>
    <n v="1"/>
    <s v="Global"/>
    <x v="0"/>
    <n v="98.978999999999999"/>
    <n v="98.978999999999999"/>
  </r>
  <r>
    <x v="2"/>
    <x v="8"/>
    <s v="Germany"/>
    <s v="COFELY DEUTSCHLAND GMBH"/>
    <x v="0"/>
    <x v="3"/>
    <n v="1"/>
    <s v="Global"/>
    <x v="0"/>
    <n v="6.01"/>
    <n v="6.01"/>
  </r>
  <r>
    <x v="2"/>
    <x v="8"/>
    <s v="Italy"/>
    <s v="CENTRALE DI ACERRA"/>
    <x v="0"/>
    <x v="3"/>
    <n v="1"/>
    <s v="Global"/>
    <x v="0"/>
    <n v="94"/>
    <n v="94"/>
  </r>
  <r>
    <x v="2"/>
    <x v="8"/>
    <s v="Italy"/>
    <s v="CENTRALE DI CASTELMASSA"/>
    <x v="0"/>
    <x v="3"/>
    <n v="1"/>
    <s v="Global"/>
    <x v="0"/>
    <n v="46.49"/>
    <n v="46.49"/>
  </r>
  <r>
    <x v="2"/>
    <x v="8"/>
    <s v="Italy"/>
    <s v="CENTRALE DI MICHELIN"/>
    <x v="0"/>
    <x v="3"/>
    <n v="1"/>
    <s v="Global"/>
    <x v="0"/>
    <n v="41.58"/>
    <n v="41.58"/>
  </r>
  <r>
    <x v="2"/>
    <x v="8"/>
    <s v="Italy"/>
    <s v="CENTRALE DI NERA MONTORO"/>
    <x v="0"/>
    <x v="3"/>
    <n v="1"/>
    <s v="Global"/>
    <x v="0"/>
    <n v="45.8"/>
    <n v="45.8"/>
  </r>
  <r>
    <x v="2"/>
    <x v="8"/>
    <s v="Italy"/>
    <s v="CENTRALE DI SPINETTA MARENGO"/>
    <x v="0"/>
    <x v="3"/>
    <n v="1"/>
    <s v="Global"/>
    <x v="0"/>
    <n v="21.91"/>
    <n v="21.91"/>
  </r>
  <r>
    <x v="2"/>
    <x v="8"/>
    <s v="Italy"/>
    <s v="COFELY ITALIA"/>
    <x v="3"/>
    <x v="3"/>
    <n v="1"/>
    <s v="Global"/>
    <x v="0"/>
    <n v="2"/>
    <n v="2"/>
  </r>
  <r>
    <x v="2"/>
    <x v="8"/>
    <s v="Italy"/>
    <s v="COFELY ITALIA"/>
    <x v="0"/>
    <x v="3"/>
    <n v="1"/>
    <s v="Global"/>
    <x v="0"/>
    <n v="19.815999999999999"/>
    <n v="19.815999999999999"/>
  </r>
  <r>
    <x v="2"/>
    <x v="8"/>
    <s v="Italy"/>
    <s v="COFELY ITALIA - ENR SOLAIRE"/>
    <x v="1"/>
    <x v="3"/>
    <n v="1"/>
    <s v="Global"/>
    <x v="0"/>
    <n v="4"/>
    <n v="4"/>
  </r>
  <r>
    <x v="2"/>
    <x v="8"/>
    <s v="New Caledonia"/>
    <s v="EEC - ENR EOLIEN"/>
    <x v="6"/>
    <x v="3"/>
    <n v="1"/>
    <s v="Global"/>
    <x v="0"/>
    <n v="13"/>
    <n v="13"/>
  </r>
  <r>
    <x v="2"/>
    <x v="8"/>
    <s v="New Caledonia"/>
    <s v="EEC - ENR SOLAIRE"/>
    <x v="1"/>
    <x v="3"/>
    <n v="1"/>
    <s v="Global"/>
    <x v="0"/>
    <n v="0.21"/>
    <n v="0.21"/>
  </r>
  <r>
    <x v="2"/>
    <x v="8"/>
    <s v="Slovakia"/>
    <s v="COFELY SLOVAKIA"/>
    <x v="0"/>
    <x v="3"/>
    <n v="1"/>
    <s v="Global"/>
    <x v="0"/>
    <n v="12.02"/>
    <n v="12.02"/>
  </r>
  <r>
    <x v="2"/>
    <x v="8"/>
    <s v="Spain"/>
    <s v="COFELY SPAIN"/>
    <x v="0"/>
    <x v="3"/>
    <n v="1"/>
    <s v="Global"/>
    <x v="0"/>
    <n v="27.433"/>
    <n v="27.433"/>
  </r>
  <r>
    <x v="2"/>
    <x v="8"/>
    <s v="Spain"/>
    <s v="SOLVAY"/>
    <x v="0"/>
    <x v="3"/>
    <n v="1"/>
    <s v="Global"/>
    <x v="0"/>
    <n v="24.9"/>
    <n v="24.9"/>
  </r>
  <r>
    <x v="2"/>
    <x v="8"/>
    <s v="United Kingdom"/>
    <s v="CELE"/>
    <x v="0"/>
    <x v="3"/>
    <n v="1"/>
    <s v="Global"/>
    <x v="0"/>
    <n v="9.48"/>
    <n v="9.48"/>
  </r>
  <r>
    <x v="2"/>
    <x v="8"/>
    <s v="United Kingdom"/>
    <s v="COFELY DISTRICT ENERGY"/>
    <x v="0"/>
    <x v="3"/>
    <n v="1"/>
    <s v="Global"/>
    <x v="0"/>
    <n v="16.931000000000001"/>
    <n v="16.931000000000001"/>
  </r>
  <r>
    <x v="2"/>
    <x v="8"/>
    <s v="United Kingdom"/>
    <s v="COFELY UK"/>
    <x v="0"/>
    <x v="3"/>
    <n v="1"/>
    <s v="Global"/>
    <x v="0"/>
    <n v="5.5"/>
    <n v="5.5"/>
  </r>
  <r>
    <x v="2"/>
    <x v="8"/>
    <s v="United Kingdom"/>
    <s v="LEICESTER CENTER"/>
    <x v="0"/>
    <x v="3"/>
    <n v="1"/>
    <s v="Global"/>
    <x v="0"/>
    <n v="3.2"/>
    <n v="3.2"/>
  </r>
  <r>
    <x v="2"/>
    <x v="8"/>
    <s v="United Kingdom"/>
    <s v="WHITEHALL"/>
    <x v="0"/>
    <x v="3"/>
    <n v="1"/>
    <s v="Global"/>
    <x v="0"/>
    <n v="4.9000000000000004"/>
    <n v="4.9000000000000004"/>
  </r>
  <r>
    <x v="2"/>
    <x v="8"/>
    <s v="Vanuatu"/>
    <s v="UNELCO VANUATU - ENR EOLIEN"/>
    <x v="6"/>
    <x v="3"/>
    <n v="1"/>
    <s v="Global"/>
    <x v="0"/>
    <n v="3.03"/>
    <n v="3.03"/>
  </r>
  <r>
    <x v="2"/>
    <x v="8"/>
    <s v="Vanuatu"/>
    <s v="UNELCO VANUATU - ENR SOLAIRE"/>
    <x v="1"/>
    <x v="3"/>
    <n v="1"/>
    <s v="Global"/>
    <x v="0"/>
    <n v="0.12"/>
    <n v="0.12"/>
  </r>
  <r>
    <x v="2"/>
    <x v="8"/>
    <s v="Wallis,Futuna"/>
    <s v="EEWF - ENR HYDRO"/>
    <x v="5"/>
    <x v="3"/>
    <n v="1"/>
    <s v="Global"/>
    <x v="0"/>
    <n v="0.15"/>
    <n v="0.15"/>
  </r>
  <r>
    <x v="2"/>
    <x v="8"/>
    <s v="Wallis,Futuna"/>
    <s v="EEWF - ENR SOLAIRE"/>
    <x v="1"/>
    <x v="3"/>
    <n v="1"/>
    <s v="Global"/>
    <x v="0"/>
    <n v="0.15"/>
    <n v="0.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 " grandTotalCaption="Total GDF SUEZ" updatedVersion="3" minRefreshableVersion="3" showCalcMbrs="0" useAutoFormatting="1" itemPrintTitles="1" createdVersion="3" indent="0" outline="1" outlineData="1" multipleFieldFilters="0" chartFormat="1" rowHeaderCaption=" Capacity (MW)">
  <location ref="B9:C22" firstHeaderRow="1" firstDataRow="1" firstDataCol="1" rowPageCount="3" colPageCount="1"/>
  <pivotFields count="11">
    <pivotField axis="axisRow" showAll="0">
      <items count="4">
        <item x="0"/>
        <item x="1"/>
        <item x="2"/>
        <item t="default"/>
      </items>
    </pivotField>
    <pivotField axis="axisRow" showAll="0" sortType="ascending">
      <items count="10">
        <item x="2"/>
        <item x="3"/>
        <item x="0"/>
        <item x="8"/>
        <item x="4"/>
        <item x="5"/>
        <item x="6"/>
        <item x="1"/>
        <item x="7"/>
        <item t="default"/>
      </items>
    </pivotField>
    <pivotField showAll="0"/>
    <pivotField showAll="0"/>
    <pivotField axis="axisPage" showAll="0">
      <items count="9">
        <item x="3"/>
        <item x="4"/>
        <item x="5"/>
        <item x="0"/>
        <item x="7"/>
        <item x="2"/>
        <item x="1"/>
        <item x="6"/>
        <item t="default"/>
      </items>
    </pivotField>
    <pivotField axis="axisPage" showAll="0">
      <items count="5">
        <item x="3"/>
        <item x="0"/>
        <item x="2"/>
        <item x="1"/>
        <item t="default"/>
      </items>
    </pivotField>
    <pivotField numFmtId="9" showAll="0"/>
    <pivotField showAll="0"/>
    <pivotField axis="axisPage" showAll="0">
      <items count="3">
        <item x="0"/>
        <item x="1"/>
        <item t="default"/>
      </items>
    </pivotField>
    <pivotField dataField="1" showAll="0"/>
    <pivotField showAll="0"/>
  </pivotFields>
  <rowFields count="2">
    <field x="0"/>
    <field x="1"/>
  </rowFields>
  <rowItems count="13">
    <i>
      <x/>
    </i>
    <i r="1">
      <x v="2"/>
    </i>
    <i r="1">
      <x v="7"/>
    </i>
    <i>
      <x v="1"/>
    </i>
    <i r="1">
      <x/>
    </i>
    <i r="1">
      <x v="1"/>
    </i>
    <i r="1">
      <x v="4"/>
    </i>
    <i r="1">
      <x v="5"/>
    </i>
    <i r="1">
      <x v="6"/>
    </i>
    <i r="1">
      <x v="8"/>
    </i>
    <i>
      <x v="2"/>
    </i>
    <i r="1">
      <x v="3"/>
    </i>
    <i t="grand">
      <x/>
    </i>
  </rowItems>
  <colItems count="1">
    <i/>
  </colItems>
  <pageFields count="3">
    <pageField fld="8" item="0" hier="-1"/>
    <pageField fld="4" hier="-1"/>
    <pageField fld="5" hier="-1"/>
  </pageFields>
  <dataFields count="1">
    <dataField name="Total Capacity @100%" fld="9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type="all" dataOnly="0" outline="0" fieldPosition="0"/>
    </format>
    <format dxfId="8">
      <pivotArea type="all" dataOnly="0" outline="0" fieldPosition="0"/>
    </format>
    <format dxfId="7">
      <pivotArea type="all" dataOnly="0" outline="0" fieldPosition="0"/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field="0" type="button" dataOnly="0" labelOnly="1" outline="0" axis="axisRow" fieldPosition="0"/>
    </format>
    <format dxfId="2">
      <pivotArea field="0" type="button" dataOnly="0" labelOnly="1" outline="0" axis="axisRow" fieldPosition="0"/>
    </format>
    <format dxfId="1">
      <pivotArea type="all" dataOnly="0" outline="0" fieldPosition="0"/>
    </format>
    <format dxfId="0">
      <pivotArea type="all" dataOnly="0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Tableau1" displayName="Tableau1" ref="B3:L609" totalsRowShown="0" headerRowDxfId="26" dataDxfId="24" headerRowBorderDxfId="25" tableBorderDxfId="23" headerRowCellStyle="SAPBEXexcBad9 3 2">
  <autoFilter ref="B3:L609"/>
  <tableColumns count="11">
    <tableColumn id="1" name="Business Line" dataDxfId="22" dataCellStyle="SAPBEXstdItem"/>
    <tableColumn id="2" name="Area" dataDxfId="21" dataCellStyle="SAPBEXstdItem"/>
    <tableColumn id="3" name="Country" dataDxfId="20" dataCellStyle="SAPBEXstdItem"/>
    <tableColumn id="4" name="Plant name" dataDxfId="19" dataCellStyle="SAPBEXstdItem"/>
    <tableColumn id="5" name="Main fuel " dataDxfId="18" dataCellStyle="SAPBEXHLevel0"/>
    <tableColumn id="6" name="Contractual position (2)" dataDxfId="17" dataCellStyle="SAPBEXstdItem"/>
    <tableColumn id="7" name="Net Group Share % (3)" dataDxfId="16" dataCellStyle="Pourcentage"/>
    <tableColumn id="8" name="Consolidation method" dataDxfId="15" dataCellStyle="SAPBEXstdItem"/>
    <tableColumn id="9" name="Status" dataDxfId="14" dataCellStyle="SAPBEXstdItem"/>
    <tableColumn id="10" name="Capacity (MW @100%)" dataDxfId="13" dataCellStyle="SAPBEXstdDataEmph"/>
    <tableColumn id="11" name="Capacity (MW @GS)" dataDxfId="12" dataCellStyle="SAPBEXstdDataEmp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53"/>
  <sheetViews>
    <sheetView showGridLines="0" tabSelected="1" view="pageBreakPreview" zoomScale="85" zoomScaleNormal="90" zoomScaleSheetLayoutView="85" workbookViewId="0">
      <selection activeCell="B1" sqref="B1"/>
    </sheetView>
  </sheetViews>
  <sheetFormatPr baseColWidth="10" defaultRowHeight="15"/>
  <cols>
    <col min="1" max="1" width="2.5703125" style="46" customWidth="1"/>
    <col min="2" max="2" width="36.140625" style="46" customWidth="1"/>
    <col min="3" max="3" width="71.7109375" style="46" customWidth="1"/>
    <col min="4" max="4" width="2.85546875" style="46" customWidth="1"/>
    <col min="5" max="5" width="6.28515625" style="46" customWidth="1"/>
    <col min="6" max="16384" width="11.42578125" style="46"/>
  </cols>
  <sheetData>
    <row r="2" spans="3:3">
      <c r="C2" s="427"/>
    </row>
    <row r="3" spans="3:3">
      <c r="C3" s="427"/>
    </row>
    <row r="4" spans="3:3">
      <c r="C4" s="427"/>
    </row>
    <row r="5" spans="3:3">
      <c r="C5" s="427"/>
    </row>
    <row r="6" spans="3:3" ht="15.75" customHeight="1">
      <c r="C6" s="427"/>
    </row>
    <row r="7" spans="3:3">
      <c r="C7" s="427"/>
    </row>
    <row r="8" spans="3:3">
      <c r="C8" s="427"/>
    </row>
    <row r="9" spans="3:3">
      <c r="C9" s="427"/>
    </row>
    <row r="10" spans="3:3">
      <c r="C10" s="427"/>
    </row>
    <row r="11" spans="3:3">
      <c r="C11" s="427"/>
    </row>
    <row r="12" spans="3:3">
      <c r="C12" s="427"/>
    </row>
    <row r="13" spans="3:3">
      <c r="C13" s="427"/>
    </row>
    <row r="14" spans="3:3">
      <c r="C14" s="427"/>
    </row>
    <row r="15" spans="3:3" ht="15.75" customHeight="1">
      <c r="C15" s="427"/>
    </row>
    <row r="16" spans="3:3">
      <c r="C16" s="427"/>
    </row>
    <row r="17" spans="2:3">
      <c r="C17" s="427"/>
    </row>
    <row r="18" spans="2:3">
      <c r="C18" s="427"/>
    </row>
    <row r="19" spans="2:3">
      <c r="C19" s="427"/>
    </row>
    <row r="20" spans="2:3">
      <c r="C20" s="427"/>
    </row>
    <row r="21" spans="2:3">
      <c r="C21" s="427"/>
    </row>
    <row r="22" spans="2:3">
      <c r="C22" s="427"/>
    </row>
    <row r="23" spans="2:3">
      <c r="C23" s="427"/>
    </row>
    <row r="24" spans="2:3">
      <c r="B24" s="421" t="s">
        <v>1146</v>
      </c>
      <c r="C24" s="427"/>
    </row>
    <row r="28" spans="2:3" ht="15.75">
      <c r="B28" s="422" t="s">
        <v>1147</v>
      </c>
      <c r="C28" s="422"/>
    </row>
    <row r="29" spans="2:3" ht="16.5" thickBot="1">
      <c r="B29" s="422"/>
      <c r="C29" s="422"/>
    </row>
    <row r="30" spans="2:3" ht="16.5" thickTop="1" thickBot="1">
      <c r="B30" s="430" t="s">
        <v>1148</v>
      </c>
      <c r="C30" s="430"/>
    </row>
    <row r="31" spans="2:3" ht="17.25" thickTop="1" thickBot="1">
      <c r="B31" s="423"/>
      <c r="C31" s="423"/>
    </row>
    <row r="32" spans="2:3" ht="16.5" thickTop="1" thickBot="1">
      <c r="B32" s="431" t="s">
        <v>1149</v>
      </c>
      <c r="C32" s="430" t="s">
        <v>1150</v>
      </c>
    </row>
    <row r="33" spans="2:3" ht="16.5" thickTop="1" thickBot="1">
      <c r="B33" s="432"/>
      <c r="C33" s="430"/>
    </row>
    <row r="34" spans="2:3" ht="16.5" thickTop="1" thickBot="1">
      <c r="B34" s="432"/>
      <c r="C34" s="430" t="s">
        <v>1159</v>
      </c>
    </row>
    <row r="35" spans="2:3" ht="16.5" thickTop="1" thickBot="1">
      <c r="B35" s="432"/>
      <c r="C35" s="430"/>
    </row>
    <row r="36" spans="2:3" ht="16.5" thickTop="1" thickBot="1">
      <c r="B36" s="432"/>
      <c r="C36" s="430" t="s">
        <v>1151</v>
      </c>
    </row>
    <row r="37" spans="2:3" ht="16.5" thickTop="1" thickBot="1">
      <c r="B37" s="432"/>
      <c r="C37" s="430"/>
    </row>
    <row r="38" spans="2:3" ht="16.5" thickTop="1" thickBot="1">
      <c r="B38" s="432"/>
      <c r="C38" s="430" t="s">
        <v>1152</v>
      </c>
    </row>
    <row r="39" spans="2:3" ht="16.5" thickTop="1" thickBot="1">
      <c r="B39" s="432"/>
      <c r="C39" s="430"/>
    </row>
    <row r="40" spans="2:3" ht="16.5" thickTop="1" thickBot="1">
      <c r="B40" s="432"/>
      <c r="C40" s="430" t="s">
        <v>1164</v>
      </c>
    </row>
    <row r="41" spans="2:3" ht="16.5" thickTop="1" thickBot="1">
      <c r="B41" s="433"/>
      <c r="C41" s="430"/>
    </row>
    <row r="42" spans="2:3" ht="17.25" thickTop="1" thickBot="1">
      <c r="B42" s="423"/>
      <c r="C42" s="423"/>
    </row>
    <row r="43" spans="2:3" ht="16.5" thickTop="1" thickBot="1">
      <c r="B43" s="431" t="s">
        <v>1153</v>
      </c>
      <c r="C43" s="430" t="s">
        <v>1154</v>
      </c>
    </row>
    <row r="44" spans="2:3" ht="16.5" thickTop="1" thickBot="1">
      <c r="B44" s="432"/>
      <c r="C44" s="430"/>
    </row>
    <row r="45" spans="2:3" ht="16.5" thickTop="1" thickBot="1">
      <c r="B45" s="432"/>
      <c r="C45" s="430" t="s">
        <v>1155</v>
      </c>
    </row>
    <row r="46" spans="2:3" ht="16.5" thickTop="1" thickBot="1">
      <c r="B46" s="432"/>
      <c r="C46" s="430"/>
    </row>
    <row r="47" spans="2:3" ht="16.5" thickTop="1" thickBot="1">
      <c r="B47" s="432"/>
      <c r="C47" s="430" t="s">
        <v>1156</v>
      </c>
    </row>
    <row r="48" spans="2:3" ht="16.5" thickTop="1" thickBot="1">
      <c r="B48" s="433"/>
      <c r="C48" s="430"/>
    </row>
    <row r="49" spans="2:3" ht="17.25" thickTop="1" thickBot="1">
      <c r="B49" s="423"/>
      <c r="C49" s="423"/>
    </row>
    <row r="50" spans="2:3" ht="16.5" thickTop="1" thickBot="1">
      <c r="B50" s="430" t="s">
        <v>1157</v>
      </c>
      <c r="C50" s="430"/>
    </row>
    <row r="51" spans="2:3" ht="17.25" thickTop="1" thickBot="1">
      <c r="B51" s="423"/>
      <c r="C51" s="423"/>
    </row>
    <row r="52" spans="2:3" ht="16.5" thickTop="1" thickBot="1">
      <c r="B52" s="430" t="s">
        <v>1158</v>
      </c>
      <c r="C52" s="430"/>
    </row>
    <row r="53" spans="2:3" ht="15.75" thickTop="1"/>
  </sheetData>
  <mergeCells count="13">
    <mergeCell ref="B52:C52"/>
    <mergeCell ref="B30:C30"/>
    <mergeCell ref="B32:B41"/>
    <mergeCell ref="C32:C33"/>
    <mergeCell ref="C36:C37"/>
    <mergeCell ref="C38:C39"/>
    <mergeCell ref="C40:C41"/>
    <mergeCell ref="C34:C35"/>
    <mergeCell ref="B43:B48"/>
    <mergeCell ref="C43:C44"/>
    <mergeCell ref="C45:C46"/>
    <mergeCell ref="C47:C48"/>
    <mergeCell ref="B50:C50"/>
  </mergeCells>
  <hyperlinks>
    <hyperlink ref="B30:C30" location="'1 GDF SUEZ presence'!A1" display="GDF SUEZ presence Ú"/>
    <hyperlink ref="C32:C33" location="'2.1 Power plants list'!A1" display="Power generation fleet Ú"/>
    <hyperlink ref="C36:C37" location="'2.3 Nuclear assets in Belgium'!A1" display="Nuclear assets in Belgium Ú"/>
    <hyperlink ref="C38:C39" location="'2.4 Other industrial assets'!A1" display="Other major industrial assets Ú"/>
    <hyperlink ref="C40:C41" location="'2.5 E&amp;P metrics'!A1" display="Exploration &amp; Production Ú"/>
    <hyperlink ref="C43:C44" location="'3.1 KPIs finance P&amp;L CAPEX'!A1" display="P&amp;L, CAPEX, Capital Employed Ú"/>
    <hyperlink ref="C45:C46" location="'3.2 KPIs finance divisional'!A1" display="Divisional P&amp;L, CAPEX, Capital Employed Ú"/>
    <hyperlink ref="B50:C50" location="'4 Main consolidated entities'!A1" display="Main consolidated entities Ú"/>
    <hyperlink ref="B52:C52" location="'5 Weather sensitivity'!A1" display="Weather sensitivity Ú"/>
    <hyperlink ref="C47:C48" location="'3.3 KPIs finance BS'!A1" display="Balance sheet Ú"/>
    <hyperlink ref="C34:C35" location="'2.2 Power plants synthesis'!A1" display="Power generation fleet (synthesis) Ú"/>
  </hyperlinks>
  <printOptions horizontalCentered="1"/>
  <pageMargins left="0.23622047244094491" right="0.23622047244094491" top="0.19685039370078741" bottom="0.19685039370078741" header="0.19685039370078741" footer="0.19685039370078741"/>
  <pageSetup paperSize="11" scale="92" fitToHeight="0" orientation="landscape" r:id="rId1"/>
  <headerFooter differentFirst="1"/>
  <rowBreaks count="1" manualBreakCount="1">
    <brk id="26" min="1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59"/>
  <sheetViews>
    <sheetView showGridLines="0" view="pageBreakPreview" zoomScale="85" zoomScaleNormal="100" zoomScaleSheetLayoutView="85" workbookViewId="0">
      <selection activeCell="B2" sqref="B2:I2"/>
    </sheetView>
  </sheetViews>
  <sheetFormatPr baseColWidth="10" defaultColWidth="9.140625" defaultRowHeight="15"/>
  <cols>
    <col min="1" max="1" width="1.140625" style="46" customWidth="1"/>
    <col min="2" max="5" width="1.140625" style="29" customWidth="1"/>
    <col min="6" max="6" width="65" style="29" customWidth="1"/>
    <col min="7" max="8" width="12" style="29" customWidth="1"/>
    <col min="9" max="9" width="18.28515625" style="29" customWidth="1"/>
    <col min="10" max="12" width="9.140625" style="29"/>
    <col min="13" max="19" width="9.140625" style="46"/>
    <col min="20" max="16384" width="9.140625" style="29"/>
  </cols>
  <sheetData>
    <row r="2" spans="2:27" s="7" customFormat="1" ht="51.75" customHeight="1">
      <c r="B2" s="473" t="s">
        <v>1134</v>
      </c>
      <c r="C2" s="463"/>
      <c r="D2" s="463"/>
      <c r="E2" s="463"/>
      <c r="F2" s="463"/>
      <c r="G2" s="463"/>
      <c r="H2" s="463"/>
      <c r="I2" s="463"/>
      <c r="J2" s="29"/>
      <c r="K2" s="29"/>
      <c r="L2" s="29"/>
    </row>
    <row r="4" spans="2:27" s="46" customFormat="1">
      <c r="B4" s="29"/>
      <c r="C4" s="88" t="s">
        <v>517</v>
      </c>
      <c r="D4" s="87"/>
      <c r="E4" s="87"/>
      <c r="F4" s="87"/>
      <c r="G4" s="250"/>
      <c r="H4" s="251"/>
      <c r="I4" s="251"/>
      <c r="J4" s="29"/>
      <c r="K4" s="29"/>
      <c r="L4" s="29"/>
      <c r="T4" s="29"/>
      <c r="U4" s="29"/>
      <c r="V4" s="29"/>
      <c r="W4" s="29"/>
      <c r="X4" s="29"/>
      <c r="Y4" s="29"/>
      <c r="Z4" s="29"/>
      <c r="AA4" s="29"/>
    </row>
    <row r="6" spans="2:27" s="31" customFormat="1" ht="12.75">
      <c r="D6" s="32" t="s">
        <v>485</v>
      </c>
      <c r="G6" s="33" t="s">
        <v>345</v>
      </c>
      <c r="H6" s="33" t="s">
        <v>518</v>
      </c>
      <c r="I6" s="33" t="s">
        <v>519</v>
      </c>
    </row>
    <row r="7" spans="2:27" s="31" customFormat="1" ht="12.75">
      <c r="G7" s="35"/>
      <c r="H7" s="35"/>
      <c r="I7" s="35"/>
    </row>
    <row r="8" spans="2:27" s="46" customFormat="1">
      <c r="B8" s="29"/>
      <c r="C8" s="29"/>
      <c r="D8" s="29"/>
      <c r="E8" s="29" t="s">
        <v>520</v>
      </c>
      <c r="F8" s="29"/>
      <c r="G8" s="267">
        <f t="shared" ref="G8:G12" si="0">+SUM(H8:I8)</f>
        <v>54658</v>
      </c>
      <c r="H8" s="218">
        <v>44381</v>
      </c>
      <c r="I8" s="218">
        <v>10277</v>
      </c>
      <c r="J8" s="29"/>
      <c r="K8" s="29"/>
      <c r="L8" s="29"/>
      <c r="T8" s="29"/>
      <c r="U8" s="29"/>
      <c r="V8" s="29"/>
      <c r="W8" s="29"/>
      <c r="X8" s="29"/>
      <c r="Y8" s="29"/>
      <c r="Z8" s="29"/>
      <c r="AA8" s="29"/>
    </row>
    <row r="9" spans="2:27" s="46" customFormat="1">
      <c r="B9" s="29"/>
      <c r="C9" s="29"/>
      <c r="D9" s="29"/>
      <c r="E9" s="29" t="s">
        <v>521</v>
      </c>
      <c r="F9" s="29"/>
      <c r="G9" s="267">
        <f t="shared" si="0"/>
        <v>1023</v>
      </c>
      <c r="H9" s="218">
        <v>331</v>
      </c>
      <c r="I9" s="218">
        <v>692</v>
      </c>
      <c r="J9" s="29"/>
      <c r="K9" s="29"/>
      <c r="L9" s="29"/>
      <c r="T9" s="29"/>
      <c r="U9" s="29"/>
      <c r="V9" s="29"/>
      <c r="W9" s="29"/>
      <c r="X9" s="29"/>
      <c r="Y9" s="29"/>
      <c r="Z9" s="29"/>
      <c r="AA9" s="29"/>
    </row>
    <row r="10" spans="2:27" s="46" customFormat="1">
      <c r="B10" s="29"/>
      <c r="C10" s="29"/>
      <c r="D10" s="29"/>
      <c r="E10" s="29" t="s">
        <v>522</v>
      </c>
      <c r="F10" s="29"/>
      <c r="G10" s="267">
        <f t="shared" si="0"/>
        <v>624</v>
      </c>
      <c r="H10" s="218">
        <v>535</v>
      </c>
      <c r="I10" s="218">
        <v>89</v>
      </c>
      <c r="J10" s="29"/>
      <c r="K10" s="29"/>
      <c r="L10" s="29"/>
      <c r="T10" s="29"/>
      <c r="U10" s="29"/>
      <c r="V10" s="29"/>
      <c r="W10" s="29"/>
      <c r="X10" s="29"/>
      <c r="Y10" s="29"/>
      <c r="Z10" s="29"/>
      <c r="AA10" s="29"/>
    </row>
    <row r="11" spans="2:27" s="46" customFormat="1">
      <c r="B11" s="29"/>
      <c r="C11" s="29"/>
      <c r="D11" s="29"/>
      <c r="E11" s="29" t="s">
        <v>523</v>
      </c>
      <c r="F11" s="29"/>
      <c r="G11" s="267">
        <f t="shared" si="0"/>
        <v>904</v>
      </c>
      <c r="H11" s="218">
        <v>0</v>
      </c>
      <c r="I11" s="218">
        <v>904</v>
      </c>
      <c r="J11" s="29"/>
      <c r="K11" s="29"/>
      <c r="L11" s="29"/>
      <c r="T11" s="29"/>
      <c r="U11" s="29"/>
      <c r="V11" s="29"/>
      <c r="W11" s="29"/>
      <c r="X11" s="29"/>
      <c r="Y11" s="29"/>
      <c r="Z11" s="29"/>
      <c r="AA11" s="29"/>
    </row>
    <row r="12" spans="2:27" s="36" customFormat="1" ht="12.75">
      <c r="D12" s="44" t="s">
        <v>524</v>
      </c>
      <c r="E12" s="44"/>
      <c r="F12" s="44"/>
      <c r="G12" s="402">
        <f t="shared" si="0"/>
        <v>57209</v>
      </c>
      <c r="H12" s="402">
        <f>+SUM(H8:H11)</f>
        <v>45247</v>
      </c>
      <c r="I12" s="402">
        <f>+SUM(I8:I11)</f>
        <v>11962</v>
      </c>
    </row>
    <row r="13" spans="2:27">
      <c r="G13" s="266"/>
      <c r="H13" s="266"/>
      <c r="I13" s="266"/>
    </row>
    <row r="14" spans="2:27">
      <c r="E14" s="29" t="s">
        <v>525</v>
      </c>
      <c r="G14" s="267">
        <f>+SUM(H14:I14)</f>
        <v>279</v>
      </c>
      <c r="H14" s="218">
        <v>225</v>
      </c>
      <c r="I14" s="218">
        <v>54</v>
      </c>
    </row>
    <row r="15" spans="2:27" s="36" customFormat="1" ht="12.75">
      <c r="D15" s="44" t="s">
        <v>526</v>
      </c>
      <c r="E15" s="44"/>
      <c r="F15" s="44"/>
      <c r="G15" s="402">
        <v>57489</v>
      </c>
      <c r="H15" s="402">
        <f>+H12+H14</f>
        <v>45472</v>
      </c>
      <c r="I15" s="403">
        <v>12017</v>
      </c>
    </row>
    <row r="16" spans="2:27">
      <c r="G16" s="266"/>
      <c r="H16" s="266"/>
      <c r="I16" s="266"/>
    </row>
    <row r="17" spans="3:9">
      <c r="E17" s="29" t="s">
        <v>527</v>
      </c>
      <c r="G17" s="218">
        <v>-295</v>
      </c>
      <c r="H17" s="218">
        <v>-59</v>
      </c>
      <c r="I17" s="218">
        <v>-237</v>
      </c>
    </row>
    <row r="18" spans="3:9" s="36" customFormat="1" ht="12.75">
      <c r="D18" s="44" t="s">
        <v>527</v>
      </c>
      <c r="E18" s="44"/>
      <c r="F18" s="44"/>
      <c r="G18" s="402">
        <f>+G17</f>
        <v>-295</v>
      </c>
      <c r="H18" s="402">
        <f>+H17</f>
        <v>-59</v>
      </c>
      <c r="I18" s="402">
        <f>+I17</f>
        <v>-237</v>
      </c>
    </row>
    <row r="19" spans="3:9">
      <c r="G19" s="266"/>
      <c r="H19" s="266"/>
      <c r="I19" s="266"/>
    </row>
    <row r="20" spans="3:9">
      <c r="E20" s="29" t="s">
        <v>528</v>
      </c>
      <c r="G20" s="267">
        <f>+SUM(H20:I20)</f>
        <v>-255</v>
      </c>
      <c r="H20" s="218">
        <v>0</v>
      </c>
      <c r="I20" s="218">
        <v>-255</v>
      </c>
    </row>
    <row r="21" spans="3:9">
      <c r="E21" s="29" t="s">
        <v>529</v>
      </c>
      <c r="G21" s="267">
        <f>+SUM(H21:I21)</f>
        <v>-177</v>
      </c>
      <c r="H21" s="218">
        <v>0</v>
      </c>
      <c r="I21" s="218">
        <v>-177</v>
      </c>
    </row>
    <row r="22" spans="3:9">
      <c r="E22" s="29" t="s">
        <v>530</v>
      </c>
      <c r="G22" s="267">
        <f>+SUM(H22:I22)</f>
        <v>-11383</v>
      </c>
      <c r="H22" s="218">
        <v>0</v>
      </c>
      <c r="I22" s="218">
        <v>-11383</v>
      </c>
    </row>
    <row r="23" spans="3:9">
      <c r="E23" s="29" t="s">
        <v>531</v>
      </c>
      <c r="G23" s="218">
        <v>-1464</v>
      </c>
      <c r="H23" s="218">
        <v>-1363</v>
      </c>
      <c r="I23" s="218">
        <v>-102</v>
      </c>
    </row>
    <row r="24" spans="3:9" s="36" customFormat="1" ht="12.75">
      <c r="D24" s="44" t="s">
        <v>532</v>
      </c>
      <c r="E24" s="44"/>
      <c r="F24" s="44"/>
      <c r="G24" s="402">
        <f>+SUM(H24:I24)</f>
        <v>-13279</v>
      </c>
      <c r="H24" s="402">
        <f>+SUM(H20:H23)</f>
        <v>-1363</v>
      </c>
      <c r="I24" s="403">
        <v>-11916</v>
      </c>
    </row>
    <row r="25" spans="3:9">
      <c r="G25" s="266"/>
      <c r="H25" s="266"/>
      <c r="I25" s="266"/>
    </row>
    <row r="26" spans="3:9">
      <c r="D26" s="37" t="s">
        <v>517</v>
      </c>
      <c r="E26" s="37"/>
      <c r="F26" s="37"/>
      <c r="G26" s="269">
        <f>+SUM(H26:I26)</f>
        <v>43914</v>
      </c>
      <c r="H26" s="269">
        <f>+H15+H18+H24</f>
        <v>44050</v>
      </c>
      <c r="I26" s="269">
        <f>+I15+I18+I24</f>
        <v>-136</v>
      </c>
    </row>
    <row r="27" spans="3:9">
      <c r="G27" s="39"/>
      <c r="H27" s="39"/>
      <c r="I27" s="39"/>
    </row>
    <row r="28" spans="3:9">
      <c r="C28" s="88" t="s">
        <v>533</v>
      </c>
      <c r="D28" s="87"/>
      <c r="E28" s="87"/>
      <c r="F28" s="87"/>
      <c r="G28" s="87"/>
      <c r="H28" s="87"/>
      <c r="I28" s="87"/>
    </row>
    <row r="29" spans="3:9" ht="4.5" customHeight="1">
      <c r="G29" s="39"/>
      <c r="H29" s="39"/>
      <c r="I29" s="39"/>
    </row>
    <row r="30" spans="3:9" s="31" customFormat="1" ht="12.75">
      <c r="D30" s="32" t="s">
        <v>485</v>
      </c>
      <c r="G30" s="33" t="s">
        <v>345</v>
      </c>
      <c r="H30" s="39"/>
      <c r="I30" s="39"/>
    </row>
    <row r="31" spans="3:9" s="31" customFormat="1" ht="5.25" customHeight="1">
      <c r="G31" s="34"/>
      <c r="H31" s="39"/>
      <c r="I31" s="39"/>
    </row>
    <row r="32" spans="3:9">
      <c r="E32" s="29" t="s">
        <v>534</v>
      </c>
      <c r="G32" s="218">
        <v>5746</v>
      </c>
      <c r="H32" s="39"/>
      <c r="I32" s="39"/>
    </row>
    <row r="33" spans="3:9">
      <c r="E33" s="29" t="s">
        <v>535</v>
      </c>
      <c r="G33" s="218">
        <v>4496</v>
      </c>
      <c r="H33" s="39"/>
      <c r="I33" s="39"/>
    </row>
    <row r="34" spans="3:9">
      <c r="E34" s="29" t="s">
        <v>536</v>
      </c>
      <c r="G34" s="218">
        <v>3088</v>
      </c>
      <c r="H34" s="39"/>
      <c r="I34" s="39"/>
    </row>
    <row r="35" spans="3:9">
      <c r="E35" s="29" t="s">
        <v>537</v>
      </c>
      <c r="G35" s="218">
        <v>1730</v>
      </c>
      <c r="H35" s="39"/>
      <c r="I35" s="39"/>
    </row>
    <row r="36" spans="3:9">
      <c r="E36" s="29" t="s">
        <v>538</v>
      </c>
      <c r="G36" s="218">
        <v>2638</v>
      </c>
      <c r="H36" s="39"/>
      <c r="I36" s="39"/>
    </row>
    <row r="37" spans="3:9" ht="3.75" customHeight="1">
      <c r="G37" s="39"/>
      <c r="H37" s="39"/>
      <c r="I37" s="39"/>
    </row>
    <row r="38" spans="3:9">
      <c r="D38" s="37" t="s">
        <v>533</v>
      </c>
      <c r="E38" s="37"/>
      <c r="F38" s="37"/>
      <c r="G38" s="217">
        <f>SUM(G32:G37)</f>
        <v>17698</v>
      </c>
      <c r="H38" s="38"/>
      <c r="I38" s="38"/>
    </row>
    <row r="39" spans="3:9">
      <c r="G39" s="39"/>
      <c r="H39" s="39"/>
      <c r="I39" s="39"/>
    </row>
    <row r="40" spans="3:9">
      <c r="C40" s="88" t="s">
        <v>539</v>
      </c>
      <c r="D40" s="87"/>
      <c r="E40" s="87"/>
      <c r="F40" s="87"/>
      <c r="G40" s="87"/>
      <c r="H40" s="87"/>
      <c r="I40" s="87"/>
    </row>
    <row r="41" spans="3:9" ht="6.75" customHeight="1">
      <c r="D41" s="252"/>
      <c r="E41" s="252"/>
      <c r="F41" s="252"/>
      <c r="G41" s="253"/>
      <c r="H41" s="253"/>
      <c r="I41" s="253"/>
    </row>
    <row r="42" spans="3:9" s="31" customFormat="1" ht="39.75" customHeight="1">
      <c r="D42" s="254" t="s">
        <v>485</v>
      </c>
      <c r="E42" s="255"/>
      <c r="F42" s="255"/>
      <c r="G42" s="256" t="s">
        <v>541</v>
      </c>
      <c r="H42" s="256" t="s">
        <v>540</v>
      </c>
      <c r="I42" s="263" t="s">
        <v>1135</v>
      </c>
    </row>
    <row r="43" spans="3:9" s="31" customFormat="1" ht="6" customHeight="1">
      <c r="D43" s="255"/>
      <c r="E43" s="255"/>
      <c r="F43" s="255"/>
      <c r="G43" s="257"/>
      <c r="H43" s="257"/>
      <c r="I43" s="257"/>
    </row>
    <row r="44" spans="3:9" s="31" customFormat="1" ht="12.75">
      <c r="D44" s="255"/>
      <c r="E44" s="252" t="s">
        <v>1083</v>
      </c>
      <c r="F44" s="259"/>
      <c r="G44" s="218">
        <v>629</v>
      </c>
      <c r="H44" s="270" t="s">
        <v>542</v>
      </c>
      <c r="I44" s="218">
        <v>196</v>
      </c>
    </row>
    <row r="45" spans="3:9" s="31" customFormat="1" ht="12.75">
      <c r="D45" s="255"/>
      <c r="E45" s="252" t="s">
        <v>1084</v>
      </c>
      <c r="F45" s="259"/>
      <c r="G45" s="218">
        <v>628</v>
      </c>
      <c r="H45" s="270" t="s">
        <v>542</v>
      </c>
      <c r="I45" s="218">
        <v>15</v>
      </c>
    </row>
    <row r="46" spans="3:9" s="31" customFormat="1" ht="12.75">
      <c r="D46" s="255"/>
      <c r="E46" s="404" t="s">
        <v>1086</v>
      </c>
      <c r="F46" s="400"/>
      <c r="G46" s="218">
        <v>338</v>
      </c>
      <c r="H46" s="270" t="s">
        <v>542</v>
      </c>
      <c r="I46" s="218">
        <v>56</v>
      </c>
    </row>
    <row r="47" spans="3:9" s="31" customFormat="1" ht="12.75">
      <c r="D47" s="255"/>
      <c r="E47" s="404" t="s">
        <v>1085</v>
      </c>
      <c r="F47" s="400"/>
      <c r="G47" s="218">
        <v>159</v>
      </c>
      <c r="H47" s="270" t="s">
        <v>542</v>
      </c>
      <c r="I47" s="218">
        <v>30</v>
      </c>
    </row>
    <row r="48" spans="3:9" s="31" customFormat="1" ht="12.75">
      <c r="D48" s="255"/>
      <c r="E48" s="252" t="s">
        <v>543</v>
      </c>
      <c r="F48" s="255"/>
      <c r="G48" s="218">
        <v>5884</v>
      </c>
      <c r="H48" s="258" t="s">
        <v>542</v>
      </c>
      <c r="I48" s="218">
        <v>367</v>
      </c>
    </row>
    <row r="49" spans="3:9" s="31" customFormat="1" ht="12.75">
      <c r="D49" s="255"/>
      <c r="E49" s="252" t="s">
        <v>544</v>
      </c>
      <c r="F49" s="255"/>
      <c r="G49" s="218">
        <v>3824</v>
      </c>
      <c r="H49" s="260"/>
      <c r="I49" s="218">
        <v>326</v>
      </c>
    </row>
    <row r="50" spans="3:9" s="31" customFormat="1" ht="3.75" customHeight="1">
      <c r="D50" s="255"/>
      <c r="E50" s="255"/>
      <c r="F50" s="255"/>
      <c r="G50" s="260"/>
      <c r="H50" s="260"/>
      <c r="I50" s="260"/>
    </row>
    <row r="51" spans="3:9">
      <c r="D51" s="261" t="s">
        <v>539</v>
      </c>
      <c r="E51" s="261"/>
      <c r="F51" s="261"/>
      <c r="G51" s="418">
        <f>SUM(G44:G49)</f>
        <v>11462</v>
      </c>
      <c r="H51" s="269"/>
      <c r="I51" s="418">
        <f>SUM(I44:I49)</f>
        <v>990</v>
      </c>
    </row>
    <row r="52" spans="3:9">
      <c r="F52" s="419" t="s">
        <v>1136</v>
      </c>
      <c r="G52" s="39"/>
      <c r="H52" s="39"/>
      <c r="I52" s="39"/>
    </row>
    <row r="53" spans="3:9">
      <c r="G53" s="39"/>
      <c r="H53" s="39"/>
      <c r="I53" s="39"/>
    </row>
    <row r="54" spans="3:9">
      <c r="C54" s="88" t="s">
        <v>545</v>
      </c>
      <c r="D54" s="87"/>
      <c r="E54" s="87"/>
      <c r="F54" s="87"/>
      <c r="G54" s="474"/>
      <c r="H54" s="474"/>
      <c r="I54" s="474"/>
    </row>
    <row r="55" spans="3:9">
      <c r="G55" s="39"/>
      <c r="H55" s="39"/>
      <c r="I55" s="39"/>
    </row>
    <row r="56" spans="3:9" s="31" customFormat="1" ht="38.25">
      <c r="D56" s="32" t="s">
        <v>485</v>
      </c>
      <c r="E56" s="262"/>
      <c r="F56" s="262"/>
      <c r="G56" s="263" t="s">
        <v>541</v>
      </c>
      <c r="H56" s="263" t="s">
        <v>540</v>
      </c>
      <c r="I56" s="263" t="s">
        <v>1082</v>
      </c>
    </row>
    <row r="57" spans="3:9" s="31" customFormat="1" ht="12.75">
      <c r="E57" s="262"/>
      <c r="F57" s="262"/>
      <c r="G57" s="264"/>
      <c r="H57" s="264"/>
      <c r="I57" s="264"/>
    </row>
    <row r="58" spans="3:9">
      <c r="E58" s="22" t="s">
        <v>1074</v>
      </c>
      <c r="F58" s="22"/>
      <c r="G58" s="218">
        <v>604</v>
      </c>
      <c r="H58" s="265" t="s">
        <v>547</v>
      </c>
      <c r="I58" s="218">
        <v>66</v>
      </c>
    </row>
    <row r="59" spans="3:9">
      <c r="E59" s="22" t="s">
        <v>1075</v>
      </c>
      <c r="F59" s="22"/>
      <c r="G59" s="218">
        <v>300</v>
      </c>
      <c r="H59" s="265" t="s">
        <v>547</v>
      </c>
      <c r="I59" s="218">
        <v>-14</v>
      </c>
    </row>
    <row r="60" spans="3:9">
      <c r="E60" s="29" t="s">
        <v>1080</v>
      </c>
      <c r="F60" s="22"/>
      <c r="G60" s="218">
        <v>311</v>
      </c>
      <c r="H60" s="265" t="s">
        <v>547</v>
      </c>
      <c r="I60" s="218">
        <v>27</v>
      </c>
    </row>
    <row r="61" spans="3:9">
      <c r="E61" s="22" t="s">
        <v>1076</v>
      </c>
      <c r="F61" s="22"/>
      <c r="G61" s="218">
        <v>225</v>
      </c>
      <c r="H61" s="265" t="s">
        <v>547</v>
      </c>
      <c r="I61" s="218">
        <v>0</v>
      </c>
    </row>
    <row r="62" spans="3:9">
      <c r="E62" s="22" t="s">
        <v>1077</v>
      </c>
      <c r="F62" s="22"/>
      <c r="G62" s="218">
        <v>191</v>
      </c>
      <c r="H62" s="265" t="s">
        <v>547</v>
      </c>
      <c r="I62" s="218">
        <v>34</v>
      </c>
    </row>
    <row r="63" spans="3:9">
      <c r="E63" s="22" t="s">
        <v>1078</v>
      </c>
      <c r="F63" s="22"/>
      <c r="G63" s="218">
        <v>101</v>
      </c>
      <c r="H63" s="265" t="s">
        <v>547</v>
      </c>
      <c r="I63" s="218">
        <v>17</v>
      </c>
    </row>
    <row r="64" spans="3:9">
      <c r="E64" s="22" t="s">
        <v>1079</v>
      </c>
      <c r="F64" s="22"/>
      <c r="G64" s="218">
        <v>86</v>
      </c>
      <c r="H64" s="265" t="s">
        <v>547</v>
      </c>
      <c r="I64" s="218">
        <v>4</v>
      </c>
    </row>
    <row r="65" spans="3:9">
      <c r="E65" s="22" t="s">
        <v>546</v>
      </c>
      <c r="F65" s="22"/>
      <c r="G65" s="218">
        <v>7</v>
      </c>
      <c r="H65" s="265" t="s">
        <v>547</v>
      </c>
      <c r="I65" s="218">
        <v>60</v>
      </c>
    </row>
    <row r="66" spans="3:9">
      <c r="E66" s="22" t="s">
        <v>1081</v>
      </c>
      <c r="F66" s="22"/>
      <c r="G66" s="218">
        <v>490</v>
      </c>
      <c r="H66" s="265" t="s">
        <v>547</v>
      </c>
      <c r="I66" s="218">
        <v>22</v>
      </c>
    </row>
    <row r="67" spans="3:9">
      <c r="E67" s="22" t="s">
        <v>544</v>
      </c>
      <c r="F67" s="22"/>
      <c r="G67" s="218">
        <v>647</v>
      </c>
      <c r="H67" s="266"/>
      <c r="I67" s="218">
        <v>217</v>
      </c>
    </row>
    <row r="68" spans="3:9" ht="3" customHeight="1">
      <c r="E68" s="22"/>
      <c r="F68" s="22"/>
      <c r="G68" s="267"/>
      <c r="H68" s="266"/>
      <c r="I68" s="266"/>
    </row>
    <row r="69" spans="3:9">
      <c r="D69" s="37" t="s">
        <v>545</v>
      </c>
      <c r="E69" s="268"/>
      <c r="F69" s="268"/>
      <c r="G69" s="401">
        <v>2961</v>
      </c>
      <c r="H69" s="269"/>
      <c r="I69" s="418">
        <f>SUM(I58:I68)</f>
        <v>433</v>
      </c>
    </row>
    <row r="70" spans="3:9">
      <c r="G70" s="39"/>
      <c r="H70" s="39"/>
      <c r="I70" s="39"/>
    </row>
    <row r="71" spans="3:9">
      <c r="C71" s="88" t="s">
        <v>548</v>
      </c>
      <c r="D71" s="87"/>
      <c r="E71" s="87"/>
      <c r="F71" s="87"/>
      <c r="G71" s="87"/>
      <c r="H71" s="87"/>
      <c r="I71" s="87"/>
    </row>
    <row r="72" spans="3:9">
      <c r="G72" s="39"/>
      <c r="H72" s="39"/>
      <c r="I72" s="39"/>
    </row>
    <row r="73" spans="3:9" s="31" customFormat="1" ht="12.75">
      <c r="D73" s="32" t="s">
        <v>485</v>
      </c>
      <c r="G73" s="33" t="s">
        <v>345</v>
      </c>
      <c r="H73" s="33" t="s">
        <v>518</v>
      </c>
      <c r="I73" s="33" t="s">
        <v>519</v>
      </c>
    </row>
    <row r="74" spans="3:9" s="31" customFormat="1" ht="12.75">
      <c r="G74" s="34"/>
      <c r="H74" s="34"/>
      <c r="I74" s="34"/>
    </row>
    <row r="75" spans="3:9">
      <c r="E75" s="29" t="s">
        <v>549</v>
      </c>
      <c r="G75" s="267">
        <f>+SUM(H75:I75)</f>
        <v>3398</v>
      </c>
      <c r="H75" s="218">
        <v>3398</v>
      </c>
      <c r="I75" s="218">
        <v>0</v>
      </c>
    </row>
    <row r="76" spans="3:9">
      <c r="E76" s="29" t="s">
        <v>550</v>
      </c>
      <c r="G76" s="267">
        <f>+SUM(H76:I76)</f>
        <v>5171</v>
      </c>
      <c r="H76" s="218">
        <v>3541</v>
      </c>
      <c r="I76" s="218">
        <v>1630</v>
      </c>
    </row>
    <row r="77" spans="3:9" ht="4.5" customHeight="1">
      <c r="G77" s="266"/>
      <c r="H77" s="266"/>
      <c r="I77" s="266"/>
    </row>
    <row r="78" spans="3:9">
      <c r="D78" s="37" t="s">
        <v>548</v>
      </c>
      <c r="E78" s="37"/>
      <c r="F78" s="37"/>
      <c r="G78" s="269">
        <f>+SUM(H78:I78)</f>
        <v>8569</v>
      </c>
      <c r="H78" s="269">
        <f>+SUM(H75:H76)</f>
        <v>6939</v>
      </c>
      <c r="I78" s="269">
        <f>+SUM(I75:I76)</f>
        <v>1630</v>
      </c>
    </row>
    <row r="94" spans="2:27" s="46" customFormat="1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T94" s="29"/>
      <c r="U94" s="29"/>
      <c r="V94" s="29"/>
      <c r="W94" s="29"/>
      <c r="X94" s="29"/>
      <c r="Y94" s="29"/>
      <c r="Z94" s="29"/>
      <c r="AA94" s="29"/>
    </row>
    <row r="95" spans="2:27" s="46" customFormat="1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T95" s="29"/>
      <c r="U95" s="29"/>
      <c r="V95" s="29"/>
      <c r="W95" s="29"/>
      <c r="X95" s="29"/>
      <c r="Y95" s="29"/>
      <c r="Z95" s="29"/>
      <c r="AA95" s="29"/>
    </row>
    <row r="96" spans="2:27" s="46" customFormat="1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T96" s="29"/>
      <c r="U96" s="29"/>
      <c r="V96" s="29"/>
      <c r="W96" s="29"/>
      <c r="X96" s="29"/>
      <c r="Y96" s="29"/>
      <c r="Z96" s="29"/>
      <c r="AA96" s="29"/>
    </row>
    <row r="97" spans="2:27" s="46" customFormat="1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T97" s="29"/>
      <c r="U97" s="29"/>
      <c r="V97" s="29"/>
      <c r="W97" s="29"/>
      <c r="X97" s="29"/>
      <c r="Y97" s="29"/>
      <c r="Z97" s="29"/>
      <c r="AA97" s="29"/>
    </row>
    <row r="98" spans="2:27" s="46" customFormat="1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T98" s="29"/>
      <c r="U98" s="29"/>
      <c r="V98" s="29"/>
      <c r="W98" s="29"/>
      <c r="X98" s="29"/>
      <c r="Y98" s="29"/>
      <c r="Z98" s="29"/>
      <c r="AA98" s="29"/>
    </row>
    <row r="99" spans="2:27" s="46" customFormat="1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T99" s="29"/>
      <c r="U99" s="29"/>
      <c r="V99" s="29"/>
      <c r="W99" s="29"/>
      <c r="X99" s="29"/>
      <c r="Y99" s="29"/>
      <c r="Z99" s="29"/>
      <c r="AA99" s="29"/>
    </row>
    <row r="100" spans="2:27" s="46" customFormat="1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T100" s="29"/>
      <c r="U100" s="29"/>
      <c r="V100" s="29"/>
      <c r="W100" s="29"/>
      <c r="X100" s="29"/>
      <c r="Y100" s="29"/>
      <c r="Z100" s="29"/>
      <c r="AA100" s="29"/>
    </row>
    <row r="101" spans="2:27" s="46" customFormat="1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T101" s="29"/>
      <c r="U101" s="29"/>
      <c r="V101" s="29"/>
      <c r="W101" s="29"/>
      <c r="X101" s="29"/>
      <c r="Y101" s="29"/>
      <c r="Z101" s="29"/>
      <c r="AA101" s="29"/>
    </row>
    <row r="102" spans="2:27" s="46" customFormat="1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T102" s="29"/>
      <c r="U102" s="29"/>
      <c r="V102" s="29"/>
      <c r="W102" s="29"/>
      <c r="X102" s="29"/>
      <c r="Y102" s="29"/>
      <c r="Z102" s="29"/>
      <c r="AA102" s="29"/>
    </row>
    <row r="103" spans="2:27" s="46" customFormat="1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T103" s="29"/>
      <c r="U103" s="29"/>
      <c r="V103" s="29"/>
      <c r="W103" s="29"/>
      <c r="X103" s="29"/>
      <c r="Y103" s="29"/>
      <c r="Z103" s="29"/>
      <c r="AA103" s="29"/>
    </row>
    <row r="104" spans="2:27" s="46" customFormat="1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T104" s="29"/>
      <c r="U104" s="29"/>
      <c r="V104" s="29"/>
      <c r="W104" s="29"/>
      <c r="X104" s="29"/>
      <c r="Y104" s="29"/>
      <c r="Z104" s="29"/>
      <c r="AA104" s="29"/>
    </row>
    <row r="105" spans="2:27" s="46" customFormat="1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T105" s="29"/>
      <c r="U105" s="29"/>
      <c r="V105" s="29"/>
      <c r="W105" s="29"/>
      <c r="X105" s="29"/>
      <c r="Y105" s="29"/>
      <c r="Z105" s="29"/>
      <c r="AA105" s="29"/>
    </row>
    <row r="106" spans="2:27" s="46" customFormat="1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T106" s="29"/>
      <c r="U106" s="29"/>
      <c r="V106" s="29"/>
      <c r="W106" s="29"/>
      <c r="X106" s="29"/>
      <c r="Y106" s="29"/>
      <c r="Z106" s="29"/>
      <c r="AA106" s="29"/>
    </row>
    <row r="107" spans="2:27" s="46" customFormat="1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T107" s="29"/>
      <c r="U107" s="29"/>
      <c r="V107" s="29"/>
      <c r="W107" s="29"/>
      <c r="X107" s="29"/>
      <c r="Y107" s="29"/>
      <c r="Z107" s="29"/>
      <c r="AA107" s="29"/>
    </row>
    <row r="108" spans="2:27" s="46" customFormat="1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T108" s="29"/>
      <c r="U108" s="29"/>
      <c r="V108" s="29"/>
      <c r="W108" s="29"/>
      <c r="X108" s="29"/>
      <c r="Y108" s="29"/>
      <c r="Z108" s="29"/>
      <c r="AA108" s="29"/>
    </row>
    <row r="109" spans="2:27" s="46" customFormat="1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T109" s="29"/>
      <c r="U109" s="29"/>
      <c r="V109" s="29"/>
      <c r="W109" s="29"/>
      <c r="X109" s="29"/>
      <c r="Y109" s="29"/>
      <c r="Z109" s="29"/>
      <c r="AA109" s="29"/>
    </row>
    <row r="110" spans="2:27" s="46" customFormat="1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T110" s="29"/>
      <c r="U110" s="29"/>
      <c r="V110" s="29"/>
      <c r="W110" s="29"/>
      <c r="X110" s="29"/>
      <c r="Y110" s="29"/>
      <c r="Z110" s="29"/>
      <c r="AA110" s="29"/>
    </row>
    <row r="111" spans="2:27" s="46" customFormat="1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T111" s="29"/>
      <c r="U111" s="29"/>
      <c r="V111" s="29"/>
      <c r="W111" s="29"/>
      <c r="X111" s="29"/>
      <c r="Y111" s="29"/>
      <c r="Z111" s="29"/>
      <c r="AA111" s="29"/>
    </row>
    <row r="112" spans="2:27" s="46" customFormat="1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T112" s="29"/>
      <c r="U112" s="29"/>
      <c r="V112" s="29"/>
      <c r="W112" s="29"/>
      <c r="X112" s="29"/>
      <c r="Y112" s="29"/>
      <c r="Z112" s="29"/>
      <c r="AA112" s="29"/>
    </row>
    <row r="113" spans="2:27" s="46" customFormat="1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T113" s="29"/>
      <c r="U113" s="29"/>
      <c r="V113" s="29"/>
      <c r="W113" s="29"/>
      <c r="X113" s="29"/>
      <c r="Y113" s="29"/>
      <c r="Z113" s="29"/>
      <c r="AA113" s="29"/>
    </row>
    <row r="114" spans="2:27" s="46" customFormat="1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T114" s="29"/>
      <c r="U114" s="29"/>
      <c r="V114" s="29"/>
      <c r="W114" s="29"/>
      <c r="X114" s="29"/>
      <c r="Y114" s="29"/>
      <c r="Z114" s="29"/>
      <c r="AA114" s="29"/>
    </row>
    <row r="115" spans="2:27" s="46" customFormat="1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T115" s="29"/>
      <c r="U115" s="29"/>
      <c r="V115" s="29"/>
      <c r="W115" s="29"/>
      <c r="X115" s="29"/>
      <c r="Y115" s="29"/>
      <c r="Z115" s="29"/>
      <c r="AA115" s="29"/>
    </row>
    <row r="116" spans="2:27" s="46" customFormat="1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T116" s="29"/>
      <c r="U116" s="29"/>
      <c r="V116" s="29"/>
      <c r="W116" s="29"/>
      <c r="X116" s="29"/>
      <c r="Y116" s="29"/>
      <c r="Z116" s="29"/>
      <c r="AA116" s="29"/>
    </row>
    <row r="117" spans="2:27" s="46" customFormat="1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T117" s="29"/>
      <c r="U117" s="29"/>
      <c r="V117" s="29"/>
      <c r="W117" s="29"/>
      <c r="X117" s="29"/>
      <c r="Y117" s="29"/>
      <c r="Z117" s="29"/>
      <c r="AA117" s="29"/>
    </row>
    <row r="118" spans="2:27" s="46" customFormat="1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T118" s="29"/>
      <c r="U118" s="29"/>
      <c r="V118" s="29"/>
      <c r="W118" s="29"/>
      <c r="X118" s="29"/>
      <c r="Y118" s="29"/>
      <c r="Z118" s="29"/>
      <c r="AA118" s="29"/>
    </row>
    <row r="119" spans="2:27" s="46" customFormat="1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T119" s="29"/>
      <c r="U119" s="29"/>
      <c r="V119" s="29"/>
      <c r="W119" s="29"/>
      <c r="X119" s="29"/>
      <c r="Y119" s="29"/>
      <c r="Z119" s="29"/>
      <c r="AA119" s="29"/>
    </row>
    <row r="120" spans="2:27" s="46" customFormat="1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T120" s="29"/>
      <c r="U120" s="29"/>
      <c r="V120" s="29"/>
      <c r="W120" s="29"/>
      <c r="X120" s="29"/>
      <c r="Y120" s="29"/>
      <c r="Z120" s="29"/>
      <c r="AA120" s="29"/>
    </row>
    <row r="121" spans="2:27" s="46" customFormat="1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T121" s="29"/>
      <c r="U121" s="29"/>
      <c r="V121" s="29"/>
      <c r="W121" s="29"/>
      <c r="X121" s="29"/>
      <c r="Y121" s="29"/>
      <c r="Z121" s="29"/>
      <c r="AA121" s="29"/>
    </row>
    <row r="122" spans="2:27" s="46" customFormat="1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T122" s="29"/>
      <c r="U122" s="29"/>
      <c r="V122" s="29"/>
      <c r="W122" s="29"/>
      <c r="X122" s="29"/>
      <c r="Y122" s="29"/>
      <c r="Z122" s="29"/>
      <c r="AA122" s="29"/>
    </row>
    <row r="123" spans="2:27" s="46" customFormat="1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T123" s="29"/>
      <c r="U123" s="29"/>
      <c r="V123" s="29"/>
      <c r="W123" s="29"/>
      <c r="X123" s="29"/>
      <c r="Y123" s="29"/>
      <c r="Z123" s="29"/>
      <c r="AA123" s="29"/>
    </row>
    <row r="124" spans="2:27" s="46" customFormat="1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T124" s="29"/>
      <c r="U124" s="29"/>
      <c r="V124" s="29"/>
      <c r="W124" s="29"/>
      <c r="X124" s="29"/>
      <c r="Y124" s="29"/>
      <c r="Z124" s="29"/>
      <c r="AA124" s="29"/>
    </row>
    <row r="125" spans="2:27" s="46" customFormat="1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T125" s="29"/>
      <c r="U125" s="29"/>
      <c r="V125" s="29"/>
      <c r="W125" s="29"/>
      <c r="X125" s="29"/>
      <c r="Y125" s="29"/>
      <c r="Z125" s="29"/>
      <c r="AA125" s="29"/>
    </row>
    <row r="126" spans="2:27" s="46" customFormat="1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T126" s="29"/>
      <c r="U126" s="29"/>
      <c r="V126" s="29"/>
      <c r="W126" s="29"/>
      <c r="X126" s="29"/>
      <c r="Y126" s="29"/>
      <c r="Z126" s="29"/>
      <c r="AA126" s="29"/>
    </row>
    <row r="127" spans="2:27" s="46" customFormat="1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T127" s="29"/>
      <c r="U127" s="29"/>
      <c r="V127" s="29"/>
      <c r="W127" s="29"/>
      <c r="X127" s="29"/>
      <c r="Y127" s="29"/>
      <c r="Z127" s="29"/>
      <c r="AA127" s="29"/>
    </row>
    <row r="128" spans="2:27" s="46" customFormat="1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T128" s="29"/>
      <c r="U128" s="29"/>
      <c r="V128" s="29"/>
      <c r="W128" s="29"/>
      <c r="X128" s="29"/>
      <c r="Y128" s="29"/>
      <c r="Z128" s="29"/>
      <c r="AA128" s="29"/>
    </row>
    <row r="129" spans="2:27" s="46" customFormat="1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T129" s="29"/>
      <c r="U129" s="29"/>
      <c r="V129" s="29"/>
      <c r="W129" s="29"/>
      <c r="X129" s="29"/>
      <c r="Y129" s="29"/>
      <c r="Z129" s="29"/>
      <c r="AA129" s="29"/>
    </row>
    <row r="130" spans="2:27" s="46" customFormat="1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T130" s="29"/>
      <c r="U130" s="29"/>
      <c r="V130" s="29"/>
      <c r="W130" s="29"/>
      <c r="X130" s="29"/>
      <c r="Y130" s="29"/>
      <c r="Z130" s="29"/>
      <c r="AA130" s="29"/>
    </row>
    <row r="131" spans="2:27" s="46" customFormat="1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T131" s="29"/>
      <c r="U131" s="29"/>
      <c r="V131" s="29"/>
      <c r="W131" s="29"/>
      <c r="X131" s="29"/>
      <c r="Y131" s="29"/>
      <c r="Z131" s="29"/>
      <c r="AA131" s="29"/>
    </row>
    <row r="132" spans="2:27" s="46" customFormat="1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T132" s="29"/>
      <c r="U132" s="29"/>
      <c r="V132" s="29"/>
      <c r="W132" s="29"/>
      <c r="X132" s="29"/>
      <c r="Y132" s="29"/>
      <c r="Z132" s="29"/>
      <c r="AA132" s="29"/>
    </row>
    <row r="133" spans="2:27" s="46" customFormat="1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T133" s="29"/>
      <c r="U133" s="29"/>
      <c r="V133" s="29"/>
      <c r="W133" s="29"/>
      <c r="X133" s="29"/>
      <c r="Y133" s="29"/>
      <c r="Z133" s="29"/>
      <c r="AA133" s="29"/>
    </row>
    <row r="134" spans="2:27" s="46" customFormat="1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T134" s="29"/>
      <c r="U134" s="29"/>
      <c r="V134" s="29"/>
      <c r="W134" s="29"/>
      <c r="X134" s="29"/>
      <c r="Y134" s="29"/>
      <c r="Z134" s="29"/>
      <c r="AA134" s="29"/>
    </row>
    <row r="135" spans="2:27" s="46" customFormat="1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T135" s="29"/>
      <c r="U135" s="29"/>
      <c r="V135" s="29"/>
      <c r="W135" s="29"/>
      <c r="X135" s="29"/>
      <c r="Y135" s="29"/>
      <c r="Z135" s="29"/>
      <c r="AA135" s="29"/>
    </row>
    <row r="136" spans="2:27" s="46" customFormat="1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T136" s="29"/>
      <c r="U136" s="29"/>
      <c r="V136" s="29"/>
      <c r="W136" s="29"/>
      <c r="X136" s="29"/>
      <c r="Y136" s="29"/>
      <c r="Z136" s="29"/>
      <c r="AA136" s="29"/>
    </row>
    <row r="137" spans="2:27" s="46" customFormat="1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T137" s="29"/>
      <c r="U137" s="29"/>
      <c r="V137" s="29"/>
      <c r="W137" s="29"/>
      <c r="X137" s="29"/>
      <c r="Y137" s="29"/>
      <c r="Z137" s="29"/>
      <c r="AA137" s="29"/>
    </row>
    <row r="138" spans="2:27" s="46" customFormat="1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T138" s="29"/>
      <c r="U138" s="29"/>
      <c r="V138" s="29"/>
      <c r="W138" s="29"/>
      <c r="X138" s="29"/>
      <c r="Y138" s="29"/>
      <c r="Z138" s="29"/>
      <c r="AA138" s="29"/>
    </row>
    <row r="139" spans="2:27" s="46" customFormat="1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T139" s="29"/>
      <c r="U139" s="29"/>
      <c r="V139" s="29"/>
      <c r="W139" s="29"/>
      <c r="X139" s="29"/>
      <c r="Y139" s="29"/>
      <c r="Z139" s="29"/>
      <c r="AA139" s="29"/>
    </row>
    <row r="140" spans="2:27" s="46" customFormat="1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T140" s="29"/>
      <c r="U140" s="29"/>
      <c r="V140" s="29"/>
      <c r="W140" s="29"/>
      <c r="X140" s="29"/>
      <c r="Y140" s="29"/>
      <c r="Z140" s="29"/>
      <c r="AA140" s="29"/>
    </row>
    <row r="141" spans="2:27" s="46" customFormat="1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T141" s="29"/>
      <c r="U141" s="29"/>
      <c r="V141" s="29"/>
      <c r="W141" s="29"/>
      <c r="X141" s="29"/>
      <c r="Y141" s="29"/>
      <c r="Z141" s="29"/>
      <c r="AA141" s="29"/>
    </row>
    <row r="142" spans="2:27" s="46" customFormat="1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T142" s="29"/>
      <c r="U142" s="29"/>
      <c r="V142" s="29"/>
      <c r="W142" s="29"/>
      <c r="X142" s="29"/>
      <c r="Y142" s="29"/>
      <c r="Z142" s="29"/>
      <c r="AA142" s="29"/>
    </row>
    <row r="143" spans="2:27" s="46" customFormat="1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T143" s="29"/>
      <c r="U143" s="29"/>
      <c r="V143" s="29"/>
      <c r="W143" s="29"/>
      <c r="X143" s="29"/>
      <c r="Y143" s="29"/>
      <c r="Z143" s="29"/>
      <c r="AA143" s="29"/>
    </row>
    <row r="144" spans="2:27" s="46" customFormat="1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T144" s="29"/>
      <c r="U144" s="29"/>
      <c r="V144" s="29"/>
      <c r="W144" s="29"/>
      <c r="X144" s="29"/>
      <c r="Y144" s="29"/>
      <c r="Z144" s="29"/>
      <c r="AA144" s="29"/>
    </row>
    <row r="145" spans="2:27" s="46" customFormat="1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T145" s="29"/>
      <c r="U145" s="29"/>
      <c r="V145" s="29"/>
      <c r="W145" s="29"/>
      <c r="X145" s="29"/>
      <c r="Y145" s="29"/>
      <c r="Z145" s="29"/>
      <c r="AA145" s="29"/>
    </row>
    <row r="146" spans="2:27" s="46" customFormat="1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T146" s="29"/>
      <c r="U146" s="29"/>
      <c r="V146" s="29"/>
      <c r="W146" s="29"/>
      <c r="X146" s="29"/>
      <c r="Y146" s="29"/>
      <c r="Z146" s="29"/>
      <c r="AA146" s="29"/>
    </row>
    <row r="147" spans="2:27" s="46" customFormat="1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T147" s="29"/>
      <c r="U147" s="29"/>
      <c r="V147" s="29"/>
      <c r="W147" s="29"/>
      <c r="X147" s="29"/>
      <c r="Y147" s="29"/>
      <c r="Z147" s="29"/>
      <c r="AA147" s="29"/>
    </row>
    <row r="148" spans="2:27" s="46" customFormat="1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T148" s="29"/>
      <c r="U148" s="29"/>
      <c r="V148" s="29"/>
      <c r="W148" s="29"/>
      <c r="X148" s="29"/>
      <c r="Y148" s="29"/>
      <c r="Z148" s="29"/>
      <c r="AA148" s="29"/>
    </row>
    <row r="149" spans="2:27" s="46" customFormat="1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T149" s="29"/>
      <c r="U149" s="29"/>
      <c r="V149" s="29"/>
      <c r="W149" s="29"/>
      <c r="X149" s="29"/>
      <c r="Y149" s="29"/>
      <c r="Z149" s="29"/>
      <c r="AA149" s="29"/>
    </row>
    <row r="150" spans="2:27" s="46" customFormat="1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T150" s="29"/>
      <c r="U150" s="29"/>
      <c r="V150" s="29"/>
      <c r="W150" s="29"/>
      <c r="X150" s="29"/>
      <c r="Y150" s="29"/>
      <c r="Z150" s="29"/>
      <c r="AA150" s="29"/>
    </row>
    <row r="151" spans="2:27" s="46" customFormat="1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T151" s="29"/>
      <c r="U151" s="29"/>
      <c r="V151" s="29"/>
      <c r="W151" s="29"/>
      <c r="X151" s="29"/>
      <c r="Y151" s="29"/>
      <c r="Z151" s="29"/>
      <c r="AA151" s="29"/>
    </row>
    <row r="152" spans="2:27" s="46" customFormat="1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T152" s="29"/>
      <c r="U152" s="29"/>
      <c r="V152" s="29"/>
      <c r="W152" s="29"/>
      <c r="X152" s="29"/>
      <c r="Y152" s="29"/>
      <c r="Z152" s="29"/>
      <c r="AA152" s="29"/>
    </row>
    <row r="153" spans="2:27" s="46" customFormat="1"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T153" s="29"/>
      <c r="U153" s="29"/>
      <c r="V153" s="29"/>
      <c r="W153" s="29"/>
      <c r="X153" s="29"/>
      <c r="Y153" s="29"/>
      <c r="Z153" s="29"/>
      <c r="AA153" s="29"/>
    </row>
    <row r="154" spans="2:27" s="46" customFormat="1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T154" s="29"/>
      <c r="U154" s="29"/>
      <c r="V154" s="29"/>
      <c r="W154" s="29"/>
      <c r="X154" s="29"/>
      <c r="Y154" s="29"/>
      <c r="Z154" s="29"/>
      <c r="AA154" s="29"/>
    </row>
    <row r="155" spans="2:27" s="46" customFormat="1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T155" s="29"/>
      <c r="U155" s="29"/>
      <c r="V155" s="29"/>
      <c r="W155" s="29"/>
      <c r="X155" s="29"/>
      <c r="Y155" s="29"/>
      <c r="Z155" s="29"/>
      <c r="AA155" s="29"/>
    </row>
    <row r="156" spans="2:27" s="46" customFormat="1"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T156" s="29"/>
      <c r="U156" s="29"/>
      <c r="V156" s="29"/>
      <c r="W156" s="29"/>
      <c r="X156" s="29"/>
      <c r="Y156" s="29"/>
      <c r="Z156" s="29"/>
      <c r="AA156" s="29"/>
    </row>
    <row r="157" spans="2:27" s="46" customFormat="1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T157" s="29"/>
      <c r="U157" s="29"/>
      <c r="V157" s="29"/>
      <c r="W157" s="29"/>
      <c r="X157" s="29"/>
      <c r="Y157" s="29"/>
      <c r="Z157" s="29"/>
      <c r="AA157" s="29"/>
    </row>
    <row r="158" spans="2:27" s="46" customFormat="1"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T158" s="29"/>
      <c r="U158" s="29"/>
      <c r="V158" s="29"/>
      <c r="W158" s="29"/>
      <c r="X158" s="29"/>
      <c r="Y158" s="29"/>
      <c r="Z158" s="29"/>
      <c r="AA158" s="29"/>
    </row>
    <row r="159" spans="2:27" s="46" customFormat="1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T159" s="29"/>
      <c r="U159" s="29"/>
      <c r="V159" s="29"/>
      <c r="W159" s="29"/>
      <c r="X159" s="29"/>
      <c r="Y159" s="29"/>
      <c r="Z159" s="29"/>
      <c r="AA159" s="29"/>
    </row>
  </sheetData>
  <mergeCells count="2">
    <mergeCell ref="B2:I2"/>
    <mergeCell ref="G54:I54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88" fitToHeight="0" orientation="landscape" r:id="rId1"/>
  <headerFooter differentFirst="1"/>
  <rowBreaks count="3" manualBreakCount="3">
    <brk id="27" min="1" max="8" man="1"/>
    <brk id="53" min="1" max="8" man="1"/>
    <brk id="70" min="1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showGridLines="0" view="pageBreakPreview" zoomScale="85" zoomScaleNormal="85" zoomScaleSheetLayoutView="85" workbookViewId="0">
      <selection activeCell="B2" sqref="B2:F2"/>
    </sheetView>
  </sheetViews>
  <sheetFormatPr baseColWidth="10" defaultColWidth="11.42578125" defaultRowHeight="15"/>
  <cols>
    <col min="1" max="1" width="6" style="46" customWidth="1"/>
    <col min="2" max="2" width="48" customWidth="1"/>
    <col min="3" max="3" width="14.140625" style="92" customWidth="1"/>
    <col min="4" max="4" width="10.7109375" customWidth="1"/>
    <col min="5" max="5" width="11" customWidth="1"/>
    <col min="6" max="6" width="20.28515625" style="47" customWidth="1"/>
    <col min="7" max="7" width="7.7109375" customWidth="1"/>
  </cols>
  <sheetData>
    <row r="1" spans="2:10">
      <c r="B1" s="1"/>
      <c r="C1" s="89"/>
      <c r="D1" s="2"/>
      <c r="E1" s="3"/>
      <c r="F1" s="50"/>
      <c r="G1" s="3"/>
      <c r="H1" s="46"/>
      <c r="I1" s="46"/>
      <c r="J1" s="46"/>
    </row>
    <row r="2" spans="2:10" s="7" customFormat="1" ht="57.75" customHeight="1">
      <c r="B2" s="475" t="s">
        <v>1089</v>
      </c>
      <c r="C2" s="475"/>
      <c r="D2" s="475"/>
      <c r="E2" s="475"/>
      <c r="F2" s="475"/>
      <c r="G2" s="46"/>
      <c r="H2" s="46"/>
      <c r="I2" s="46"/>
      <c r="J2" s="46"/>
    </row>
    <row r="3" spans="2:10" s="46" customFormat="1" ht="15.75">
      <c r="B3" s="405" t="s">
        <v>565</v>
      </c>
      <c r="C3" s="93"/>
      <c r="D3" s="94"/>
      <c r="E3" s="94"/>
      <c r="F3" s="94"/>
      <c r="G3" s="3"/>
    </row>
    <row r="4" spans="2:10" s="46" customFormat="1" ht="9" customHeight="1">
      <c r="B4" s="51"/>
      <c r="C4" s="93"/>
      <c r="D4" s="94"/>
      <c r="E4" s="94"/>
      <c r="F4" s="94"/>
      <c r="G4" s="3"/>
    </row>
    <row r="5" spans="2:10" s="46" customFormat="1" ht="15.75">
      <c r="B5" s="481" t="s">
        <v>468</v>
      </c>
      <c r="C5" s="481"/>
      <c r="D5" s="95"/>
      <c r="E5" s="96"/>
      <c r="F5" s="96"/>
      <c r="G5" s="4"/>
    </row>
    <row r="6" spans="2:10" s="46" customFormat="1" ht="15.75">
      <c r="B6" s="477" t="s">
        <v>558</v>
      </c>
      <c r="C6" s="477"/>
      <c r="D6" s="97"/>
      <c r="E6" s="7"/>
      <c r="F6" s="7"/>
      <c r="G6" s="3"/>
    </row>
    <row r="7" spans="2:10" s="46" customFormat="1">
      <c r="B7" s="98" t="s">
        <v>567</v>
      </c>
      <c r="C7" s="98" t="s">
        <v>591</v>
      </c>
      <c r="D7" s="99" t="s">
        <v>562</v>
      </c>
      <c r="E7" s="99" t="s">
        <v>563</v>
      </c>
      <c r="F7" s="100" t="s">
        <v>5</v>
      </c>
      <c r="G7" s="3"/>
    </row>
    <row r="8" spans="2:10" s="46" customFormat="1">
      <c r="B8" s="101" t="s">
        <v>589</v>
      </c>
      <c r="C8" s="102" t="s">
        <v>137</v>
      </c>
      <c r="D8" s="103">
        <v>100</v>
      </c>
      <c r="E8" s="103">
        <v>100</v>
      </c>
      <c r="F8" s="103" t="s">
        <v>564</v>
      </c>
      <c r="G8" s="5"/>
    </row>
    <row r="9" spans="2:10" s="46" customFormat="1">
      <c r="B9" s="104" t="s">
        <v>296</v>
      </c>
      <c r="C9" s="105" t="s">
        <v>137</v>
      </c>
      <c r="D9" s="106">
        <v>100</v>
      </c>
      <c r="E9" s="107">
        <v>100</v>
      </c>
      <c r="F9" s="106" t="s">
        <v>564</v>
      </c>
      <c r="G9" s="3"/>
    </row>
    <row r="10" spans="2:10" s="46" customFormat="1">
      <c r="B10" s="108" t="s">
        <v>297</v>
      </c>
      <c r="C10" s="105" t="s">
        <v>137</v>
      </c>
      <c r="D10" s="106">
        <v>100</v>
      </c>
      <c r="E10" s="107">
        <v>100</v>
      </c>
      <c r="F10" s="106" t="s">
        <v>564</v>
      </c>
      <c r="G10" s="3"/>
    </row>
    <row r="11" spans="2:10">
      <c r="B11" s="108" t="s">
        <v>298</v>
      </c>
      <c r="C11" s="105" t="s">
        <v>137</v>
      </c>
      <c r="D11" s="106">
        <v>100</v>
      </c>
      <c r="E11" s="107">
        <v>100</v>
      </c>
      <c r="F11" s="106" t="s">
        <v>564</v>
      </c>
      <c r="G11" s="3"/>
    </row>
    <row r="12" spans="2:10" ht="4.5" customHeight="1">
      <c r="B12" s="109"/>
      <c r="C12" s="110"/>
      <c r="D12" s="111"/>
      <c r="E12" s="111"/>
      <c r="F12" s="110"/>
      <c r="G12" s="3"/>
    </row>
    <row r="13" spans="2:10" ht="15.75">
      <c r="B13" s="477" t="s">
        <v>559</v>
      </c>
      <c r="C13" s="477"/>
      <c r="D13" s="113"/>
      <c r="E13" s="113"/>
      <c r="F13" s="153"/>
      <c r="G13" s="3"/>
    </row>
    <row r="14" spans="2:10">
      <c r="B14" s="114" t="s">
        <v>299</v>
      </c>
      <c r="C14" s="115" t="s">
        <v>108</v>
      </c>
      <c r="D14" s="106">
        <v>52.8</v>
      </c>
      <c r="E14" s="106">
        <v>52.76</v>
      </c>
      <c r="F14" s="106" t="s">
        <v>564</v>
      </c>
      <c r="G14" s="3"/>
    </row>
    <row r="15" spans="2:10">
      <c r="B15" s="114" t="s">
        <v>590</v>
      </c>
      <c r="C15" s="105" t="s">
        <v>91</v>
      </c>
      <c r="D15" s="106">
        <v>68.7</v>
      </c>
      <c r="E15" s="106">
        <v>68.7</v>
      </c>
      <c r="F15" s="106" t="s">
        <v>564</v>
      </c>
      <c r="G15" s="3"/>
    </row>
    <row r="16" spans="2:10">
      <c r="B16" s="114" t="s">
        <v>300</v>
      </c>
      <c r="C16" s="105" t="s">
        <v>122</v>
      </c>
      <c r="D16" s="106">
        <v>61.8</v>
      </c>
      <c r="E16" s="106">
        <v>61.8</v>
      </c>
      <c r="F16" s="106" t="s">
        <v>564</v>
      </c>
      <c r="G16" s="3"/>
    </row>
    <row r="17" spans="2:7" ht="5.25" customHeight="1">
      <c r="B17" s="116"/>
      <c r="C17" s="117"/>
      <c r="D17" s="118"/>
      <c r="E17" s="118"/>
      <c r="F17" s="118"/>
      <c r="G17" s="4"/>
    </row>
    <row r="18" spans="2:7" ht="15.75">
      <c r="B18" s="478" t="s">
        <v>219</v>
      </c>
      <c r="C18" s="478"/>
      <c r="D18" s="119"/>
      <c r="E18" s="119"/>
      <c r="F18" s="154"/>
      <c r="G18" s="6"/>
    </row>
    <row r="19" spans="2:7">
      <c r="B19" s="120" t="s">
        <v>301</v>
      </c>
      <c r="C19" s="121" t="s">
        <v>230</v>
      </c>
      <c r="D19" s="122">
        <v>69.099999999999994</v>
      </c>
      <c r="E19" s="122">
        <v>69.099999999999994</v>
      </c>
      <c r="F19" s="122" t="s">
        <v>564</v>
      </c>
      <c r="G19" s="3"/>
    </row>
    <row r="20" spans="2:7">
      <c r="B20" s="108" t="s">
        <v>302</v>
      </c>
      <c r="C20" s="121" t="s">
        <v>230</v>
      </c>
      <c r="D20" s="106">
        <v>44.9</v>
      </c>
      <c r="E20" s="106">
        <v>65</v>
      </c>
      <c r="F20" s="106" t="s">
        <v>564</v>
      </c>
      <c r="G20" s="3"/>
    </row>
    <row r="21" spans="2:7" ht="5.25" customHeight="1">
      <c r="B21" s="109"/>
      <c r="C21" s="110"/>
      <c r="D21" s="110"/>
      <c r="E21" s="110"/>
      <c r="F21" s="110"/>
      <c r="G21" s="3"/>
    </row>
    <row r="22" spans="2:7" ht="15.75">
      <c r="B22" s="478" t="s">
        <v>477</v>
      </c>
      <c r="C22" s="478"/>
      <c r="D22" s="113"/>
      <c r="E22" s="113"/>
      <c r="F22" s="153"/>
      <c r="G22" s="6"/>
    </row>
    <row r="23" spans="2:7">
      <c r="B23" s="108" t="s">
        <v>303</v>
      </c>
      <c r="C23" s="105" t="s">
        <v>447</v>
      </c>
      <c r="D23" s="106">
        <v>100</v>
      </c>
      <c r="E23" s="106">
        <v>100</v>
      </c>
      <c r="F23" s="106" t="s">
        <v>564</v>
      </c>
      <c r="G23" s="3"/>
    </row>
    <row r="24" spans="2:7">
      <c r="B24" s="108" t="s">
        <v>304</v>
      </c>
      <c r="C24" s="105" t="s">
        <v>586</v>
      </c>
      <c r="D24" s="106">
        <v>75</v>
      </c>
      <c r="E24" s="106">
        <v>100</v>
      </c>
      <c r="F24" s="106" t="s">
        <v>564</v>
      </c>
      <c r="G24" s="3"/>
    </row>
    <row r="25" spans="2:7">
      <c r="B25" s="108" t="s">
        <v>177</v>
      </c>
      <c r="C25" s="105" t="s">
        <v>447</v>
      </c>
      <c r="D25" s="106">
        <v>75</v>
      </c>
      <c r="E25" s="106">
        <v>100</v>
      </c>
      <c r="F25" s="106" t="s">
        <v>564</v>
      </c>
      <c r="G25" s="3"/>
    </row>
    <row r="26" spans="2:7" ht="5.25" customHeight="1">
      <c r="B26" s="123"/>
      <c r="C26" s="124"/>
      <c r="D26" s="125"/>
      <c r="E26" s="125"/>
      <c r="F26" s="125"/>
      <c r="G26" s="3"/>
    </row>
    <row r="27" spans="2:7" ht="15.75" customHeight="1">
      <c r="B27" s="479" t="s">
        <v>560</v>
      </c>
      <c r="C27" s="479"/>
      <c r="D27" s="113"/>
      <c r="E27" s="113"/>
      <c r="F27" s="153"/>
      <c r="G27" s="6"/>
    </row>
    <row r="28" spans="2:7">
      <c r="B28" s="120" t="s">
        <v>305</v>
      </c>
      <c r="C28" s="121" t="s">
        <v>216</v>
      </c>
      <c r="D28" s="122">
        <v>95</v>
      </c>
      <c r="E28" s="122">
        <v>95</v>
      </c>
      <c r="F28" s="122" t="s">
        <v>564</v>
      </c>
      <c r="G28" s="3"/>
    </row>
    <row r="29" spans="2:7" ht="4.5" customHeight="1">
      <c r="B29" s="123"/>
      <c r="C29" s="124"/>
      <c r="D29" s="125"/>
      <c r="E29" s="125"/>
      <c r="F29" s="125"/>
      <c r="G29" s="3"/>
    </row>
    <row r="30" spans="2:7" ht="15.75">
      <c r="B30" s="478" t="s">
        <v>242</v>
      </c>
      <c r="C30" s="478"/>
      <c r="D30" s="113"/>
      <c r="E30" s="113"/>
      <c r="F30" s="153"/>
      <c r="G30" s="6"/>
    </row>
    <row r="31" spans="2:7">
      <c r="B31" s="120" t="s">
        <v>306</v>
      </c>
      <c r="C31" s="121" t="s">
        <v>242</v>
      </c>
      <c r="D31" s="122">
        <v>91.8</v>
      </c>
      <c r="E31" s="122">
        <v>91.8</v>
      </c>
      <c r="F31" s="122" t="s">
        <v>564</v>
      </c>
      <c r="G31" s="3"/>
    </row>
    <row r="32" spans="2:7">
      <c r="B32" s="108" t="s">
        <v>307</v>
      </c>
      <c r="C32" s="121" t="s">
        <v>242</v>
      </c>
      <c r="D32" s="106">
        <v>70</v>
      </c>
      <c r="E32" s="106">
        <v>100</v>
      </c>
      <c r="F32" s="106" t="s">
        <v>564</v>
      </c>
      <c r="G32" s="3"/>
    </row>
    <row r="33" spans="2:7" ht="5.25" customHeight="1">
      <c r="B33" s="123"/>
      <c r="C33" s="124"/>
      <c r="D33" s="125"/>
      <c r="E33" s="125"/>
      <c r="F33" s="125"/>
      <c r="G33" s="3"/>
    </row>
    <row r="34" spans="2:7" ht="15.75" customHeight="1">
      <c r="B34" s="479" t="s">
        <v>568</v>
      </c>
      <c r="C34" s="479"/>
      <c r="D34" s="113"/>
      <c r="E34" s="113"/>
      <c r="F34" s="153"/>
      <c r="G34" s="6"/>
    </row>
    <row r="35" spans="2:7">
      <c r="B35" s="120" t="s">
        <v>1088</v>
      </c>
      <c r="C35" s="121" t="s">
        <v>447</v>
      </c>
      <c r="D35" s="122">
        <v>100</v>
      </c>
      <c r="E35" s="122">
        <v>100</v>
      </c>
      <c r="F35" s="122" t="s">
        <v>564</v>
      </c>
      <c r="G35" s="3"/>
    </row>
    <row r="36" spans="2:7">
      <c r="B36" s="108" t="s">
        <v>308</v>
      </c>
      <c r="C36" s="105" t="s">
        <v>447</v>
      </c>
      <c r="D36" s="106">
        <v>100</v>
      </c>
      <c r="E36" s="106">
        <v>100</v>
      </c>
      <c r="F36" s="106" t="s">
        <v>564</v>
      </c>
      <c r="G36" s="3"/>
    </row>
    <row r="37" spans="2:7">
      <c r="B37" s="406" t="s">
        <v>1090</v>
      </c>
      <c r="C37" s="407" t="s">
        <v>19</v>
      </c>
      <c r="D37" s="408">
        <v>100</v>
      </c>
      <c r="E37" s="408">
        <v>100</v>
      </c>
      <c r="F37" s="408" t="s">
        <v>564</v>
      </c>
      <c r="G37" s="3"/>
    </row>
    <row r="38" spans="2:7">
      <c r="B38" s="108" t="s">
        <v>1087</v>
      </c>
      <c r="C38" s="105" t="s">
        <v>447</v>
      </c>
      <c r="D38" s="106">
        <v>100</v>
      </c>
      <c r="E38" s="106">
        <v>100</v>
      </c>
      <c r="F38" s="106" t="s">
        <v>564</v>
      </c>
      <c r="G38" s="3"/>
    </row>
    <row r="39" spans="2:7">
      <c r="B39" s="123"/>
      <c r="C39" s="124"/>
      <c r="D39" s="125"/>
      <c r="E39" s="125"/>
      <c r="F39" s="125"/>
      <c r="G39" s="3"/>
    </row>
    <row r="40" spans="2:7" ht="15.75">
      <c r="B40" s="480" t="s">
        <v>469</v>
      </c>
      <c r="C40" s="480"/>
      <c r="D40" s="126"/>
      <c r="E40" s="127"/>
      <c r="F40" s="155"/>
      <c r="G40" s="3"/>
    </row>
    <row r="41" spans="2:7" ht="15.75">
      <c r="B41" s="477" t="s">
        <v>7</v>
      </c>
      <c r="C41" s="477"/>
      <c r="D41" s="128"/>
      <c r="E41" s="129"/>
      <c r="F41" s="129"/>
      <c r="G41" s="3"/>
    </row>
    <row r="42" spans="2:7">
      <c r="B42" s="98" t="s">
        <v>567</v>
      </c>
      <c r="C42" s="98" t="s">
        <v>591</v>
      </c>
      <c r="D42" s="99" t="s">
        <v>562</v>
      </c>
      <c r="E42" s="99" t="s">
        <v>563</v>
      </c>
      <c r="F42" s="100" t="s">
        <v>5</v>
      </c>
      <c r="G42" s="3"/>
    </row>
    <row r="43" spans="2:7">
      <c r="B43" s="108" t="s">
        <v>282</v>
      </c>
      <c r="C43" s="105" t="s">
        <v>8</v>
      </c>
      <c r="D43" s="106">
        <v>49.9</v>
      </c>
      <c r="E43" s="106">
        <v>49.9</v>
      </c>
      <c r="F43" s="106" t="s">
        <v>564</v>
      </c>
      <c r="G43" s="3"/>
    </row>
    <row r="44" spans="2:7">
      <c r="B44" s="108" t="s">
        <v>1091</v>
      </c>
      <c r="C44" s="105" t="s">
        <v>8</v>
      </c>
      <c r="D44" s="106">
        <v>100</v>
      </c>
      <c r="E44" s="106">
        <v>100</v>
      </c>
      <c r="F44" s="106" t="s">
        <v>564</v>
      </c>
      <c r="G44" s="3"/>
    </row>
    <row r="45" spans="2:7">
      <c r="B45" s="108" t="s">
        <v>283</v>
      </c>
      <c r="C45" s="105" t="s">
        <v>8</v>
      </c>
      <c r="D45" s="106">
        <v>100</v>
      </c>
      <c r="E45" s="106">
        <v>100</v>
      </c>
      <c r="F45" s="106" t="s">
        <v>564</v>
      </c>
      <c r="G45" s="3"/>
    </row>
    <row r="46" spans="2:7" s="46" customFormat="1">
      <c r="B46" s="409" t="s">
        <v>1092</v>
      </c>
      <c r="C46" s="410" t="s">
        <v>8</v>
      </c>
      <c r="D46" s="411">
        <v>100</v>
      </c>
      <c r="E46" s="411">
        <v>100</v>
      </c>
      <c r="F46" s="411" t="s">
        <v>564</v>
      </c>
      <c r="G46" s="3"/>
    </row>
    <row r="47" spans="2:7" s="46" customFormat="1">
      <c r="B47" s="409" t="s">
        <v>1093</v>
      </c>
      <c r="C47" s="410" t="s">
        <v>8</v>
      </c>
      <c r="D47" s="411">
        <v>100</v>
      </c>
      <c r="E47" s="411">
        <v>100</v>
      </c>
      <c r="F47" s="411" t="s">
        <v>564</v>
      </c>
      <c r="G47" s="3"/>
    </row>
    <row r="48" spans="2:7" s="46" customFormat="1">
      <c r="B48" s="409" t="s">
        <v>1094</v>
      </c>
      <c r="C48" s="410" t="s">
        <v>8</v>
      </c>
      <c r="D48" s="411">
        <v>100</v>
      </c>
      <c r="E48" s="411">
        <v>100</v>
      </c>
      <c r="F48" s="411" t="s">
        <v>564</v>
      </c>
      <c r="G48" s="3"/>
    </row>
    <row r="49" spans="2:7" s="46" customFormat="1">
      <c r="B49" s="409" t="s">
        <v>1095</v>
      </c>
      <c r="C49" s="410" t="s">
        <v>43</v>
      </c>
      <c r="D49" s="411">
        <v>57</v>
      </c>
      <c r="E49" s="411">
        <v>52</v>
      </c>
      <c r="F49" s="411" t="s">
        <v>564</v>
      </c>
      <c r="G49" s="3"/>
    </row>
    <row r="50" spans="2:7">
      <c r="B50" s="108" t="s">
        <v>284</v>
      </c>
      <c r="C50" s="105" t="s">
        <v>8</v>
      </c>
      <c r="D50" s="106">
        <v>100</v>
      </c>
      <c r="E50" s="106">
        <v>100</v>
      </c>
      <c r="F50" s="106" t="s">
        <v>564</v>
      </c>
      <c r="G50" s="3"/>
    </row>
    <row r="51" spans="2:7">
      <c r="B51" s="406" t="s">
        <v>1096</v>
      </c>
      <c r="C51" s="407" t="s">
        <v>587</v>
      </c>
      <c r="D51" s="408">
        <v>100</v>
      </c>
      <c r="E51" s="408">
        <v>100</v>
      </c>
      <c r="F51" s="408" t="s">
        <v>564</v>
      </c>
      <c r="G51" s="1"/>
    </row>
    <row r="52" spans="2:7">
      <c r="B52" s="108" t="s">
        <v>285</v>
      </c>
      <c r="C52" s="105" t="s">
        <v>19</v>
      </c>
      <c r="D52" s="106">
        <v>100</v>
      </c>
      <c r="E52" s="106">
        <v>100</v>
      </c>
      <c r="F52" s="106" t="s">
        <v>564</v>
      </c>
      <c r="G52" s="3"/>
    </row>
    <row r="53" spans="2:7">
      <c r="B53" s="108" t="s">
        <v>286</v>
      </c>
      <c r="C53" s="105" t="s">
        <v>19</v>
      </c>
      <c r="D53" s="106">
        <v>95.8</v>
      </c>
      <c r="E53" s="106">
        <v>95.8</v>
      </c>
      <c r="F53" s="106" t="s">
        <v>564</v>
      </c>
      <c r="G53" s="3"/>
    </row>
    <row r="54" spans="2:7">
      <c r="B54" s="108" t="s">
        <v>287</v>
      </c>
      <c r="C54" s="105" t="s">
        <v>19</v>
      </c>
      <c r="D54" s="106">
        <v>100</v>
      </c>
      <c r="E54" s="106">
        <v>100</v>
      </c>
      <c r="F54" s="106" t="s">
        <v>564</v>
      </c>
      <c r="G54" s="3"/>
    </row>
    <row r="55" spans="2:7" s="46" customFormat="1" ht="6.75" customHeight="1">
      <c r="B55" s="123"/>
      <c r="C55" s="124"/>
      <c r="D55" s="125"/>
      <c r="E55" s="125"/>
      <c r="F55" s="125"/>
      <c r="G55" s="3"/>
    </row>
    <row r="56" spans="2:7" ht="15.75">
      <c r="B56" s="477" t="s">
        <v>64</v>
      </c>
      <c r="C56" s="477"/>
      <c r="D56" s="110"/>
      <c r="E56" s="110"/>
      <c r="F56" s="110"/>
      <c r="G56" s="3"/>
    </row>
    <row r="57" spans="2:7">
      <c r="B57" s="108" t="s">
        <v>288</v>
      </c>
      <c r="C57" s="105" t="s">
        <v>71</v>
      </c>
      <c r="D57" s="106">
        <v>74.8</v>
      </c>
      <c r="E57" s="106">
        <v>74.8</v>
      </c>
      <c r="F57" s="106" t="s">
        <v>564</v>
      </c>
      <c r="G57" s="3"/>
    </row>
    <row r="58" spans="2:7">
      <c r="B58" s="108" t="s">
        <v>289</v>
      </c>
      <c r="C58" s="105" t="s">
        <v>84</v>
      </c>
      <c r="D58" s="106">
        <v>100</v>
      </c>
      <c r="E58" s="106">
        <v>100</v>
      </c>
      <c r="F58" s="106" t="s">
        <v>564</v>
      </c>
      <c r="G58" s="3"/>
    </row>
    <row r="59" spans="2:7">
      <c r="B59" s="108" t="s">
        <v>290</v>
      </c>
      <c r="C59" s="105" t="s">
        <v>73</v>
      </c>
      <c r="D59" s="106">
        <v>99.5</v>
      </c>
      <c r="E59" s="106">
        <v>99.5</v>
      </c>
      <c r="F59" s="106" t="s">
        <v>564</v>
      </c>
      <c r="G59" s="3"/>
    </row>
    <row r="60" spans="2:7">
      <c r="B60" s="108" t="s">
        <v>291</v>
      </c>
      <c r="C60" s="105" t="s">
        <v>73</v>
      </c>
      <c r="D60" s="106">
        <v>100</v>
      </c>
      <c r="E60" s="106">
        <v>100</v>
      </c>
      <c r="F60" s="106" t="s">
        <v>564</v>
      </c>
      <c r="G60" s="1"/>
    </row>
    <row r="61" spans="2:7">
      <c r="B61" s="108" t="s">
        <v>292</v>
      </c>
      <c r="C61" s="105" t="s">
        <v>87</v>
      </c>
      <c r="D61" s="106">
        <v>51</v>
      </c>
      <c r="E61" s="106">
        <v>51</v>
      </c>
      <c r="F61" s="106" t="s">
        <v>564</v>
      </c>
      <c r="G61" s="3"/>
    </row>
    <row r="62" spans="2:7">
      <c r="B62" s="108" t="s">
        <v>293</v>
      </c>
      <c r="C62" s="105" t="s">
        <v>71</v>
      </c>
      <c r="D62" s="106">
        <v>99.9</v>
      </c>
      <c r="E62" s="106">
        <v>99.9</v>
      </c>
      <c r="F62" s="106" t="s">
        <v>564</v>
      </c>
      <c r="G62" s="3"/>
    </row>
    <row r="63" spans="2:7">
      <c r="B63" s="108" t="s">
        <v>294</v>
      </c>
      <c r="C63" s="105" t="s">
        <v>73</v>
      </c>
      <c r="D63" s="106">
        <v>100</v>
      </c>
      <c r="E63" s="106">
        <v>100</v>
      </c>
      <c r="F63" s="106" t="s">
        <v>564</v>
      </c>
      <c r="G63" s="3"/>
    </row>
    <row r="64" spans="2:7">
      <c r="B64" s="108" t="s">
        <v>295</v>
      </c>
      <c r="C64" s="105" t="s">
        <v>73</v>
      </c>
      <c r="D64" s="106">
        <v>100</v>
      </c>
      <c r="E64" s="106">
        <v>100</v>
      </c>
      <c r="F64" s="106" t="s">
        <v>564</v>
      </c>
      <c r="G64" s="1"/>
    </row>
    <row r="65" spans="2:7" s="46" customFormat="1" ht="14.25" customHeight="1">
      <c r="B65" s="123"/>
      <c r="C65" s="124"/>
      <c r="D65" s="125"/>
      <c r="E65" s="125"/>
      <c r="F65" s="125"/>
      <c r="G65" s="1"/>
    </row>
    <row r="66" spans="2:7" s="46" customFormat="1" ht="15.75">
      <c r="B66" s="476" t="s">
        <v>1163</v>
      </c>
      <c r="C66" s="476"/>
      <c r="D66" s="131"/>
      <c r="E66" s="131"/>
      <c r="F66" s="131"/>
      <c r="G66" s="3"/>
    </row>
    <row r="67" spans="2:7" s="46" customFormat="1" ht="4.5" customHeight="1">
      <c r="B67" s="132"/>
      <c r="C67" s="133"/>
      <c r="D67" s="125"/>
      <c r="E67" s="125"/>
      <c r="F67" s="125"/>
      <c r="G67" s="3"/>
    </row>
    <row r="68" spans="2:7">
      <c r="B68" s="98" t="s">
        <v>567</v>
      </c>
      <c r="C68" s="98" t="s">
        <v>591</v>
      </c>
      <c r="D68" s="99" t="s">
        <v>562</v>
      </c>
      <c r="E68" s="99" t="s">
        <v>563</v>
      </c>
      <c r="F68" s="100" t="s">
        <v>5</v>
      </c>
      <c r="G68" s="3"/>
    </row>
    <row r="69" spans="2:7">
      <c r="B69" s="114" t="s">
        <v>309</v>
      </c>
      <c r="C69" s="105" t="s">
        <v>8</v>
      </c>
      <c r="D69" s="106">
        <v>70</v>
      </c>
      <c r="E69" s="106">
        <v>70</v>
      </c>
      <c r="F69" s="106" t="s">
        <v>564</v>
      </c>
      <c r="G69" s="3"/>
    </row>
    <row r="70" spans="2:7">
      <c r="B70" s="114" t="s">
        <v>310</v>
      </c>
      <c r="C70" s="134" t="s">
        <v>447</v>
      </c>
      <c r="D70" s="106">
        <v>70</v>
      </c>
      <c r="E70" s="106">
        <v>100</v>
      </c>
      <c r="F70" s="106" t="s">
        <v>564</v>
      </c>
      <c r="G70" s="3"/>
    </row>
    <row r="71" spans="2:7">
      <c r="B71" s="114" t="s">
        <v>311</v>
      </c>
      <c r="C71" s="105" t="s">
        <v>344</v>
      </c>
      <c r="D71" s="106">
        <v>70</v>
      </c>
      <c r="E71" s="106">
        <v>100</v>
      </c>
      <c r="F71" s="106" t="s">
        <v>564</v>
      </c>
      <c r="G71" s="3"/>
    </row>
    <row r="72" spans="2:7">
      <c r="B72" s="114" t="s">
        <v>312</v>
      </c>
      <c r="C72" s="105" t="s">
        <v>587</v>
      </c>
      <c r="D72" s="106">
        <v>70</v>
      </c>
      <c r="E72" s="106">
        <v>100</v>
      </c>
      <c r="F72" s="106" t="s">
        <v>564</v>
      </c>
      <c r="G72" s="3"/>
    </row>
    <row r="73" spans="2:7">
      <c r="B73" s="114" t="s">
        <v>313</v>
      </c>
      <c r="C73" s="105" t="s">
        <v>43</v>
      </c>
      <c r="D73" s="106">
        <v>70</v>
      </c>
      <c r="E73" s="106">
        <v>100</v>
      </c>
      <c r="F73" s="106" t="s">
        <v>564</v>
      </c>
      <c r="G73" s="3"/>
    </row>
    <row r="74" spans="2:7">
      <c r="B74" s="114" t="s">
        <v>314</v>
      </c>
      <c r="C74" s="105" t="s">
        <v>8</v>
      </c>
      <c r="D74" s="106">
        <v>100</v>
      </c>
      <c r="E74" s="106">
        <v>100</v>
      </c>
      <c r="F74" s="106" t="s">
        <v>564</v>
      </c>
      <c r="G74" s="3"/>
    </row>
    <row r="75" spans="2:7">
      <c r="B75" s="114" t="s">
        <v>315</v>
      </c>
      <c r="C75" s="105" t="s">
        <v>54</v>
      </c>
      <c r="D75" s="106">
        <v>100</v>
      </c>
      <c r="E75" s="106">
        <v>100</v>
      </c>
      <c r="F75" s="106" t="s">
        <v>564</v>
      </c>
      <c r="G75" s="3"/>
    </row>
    <row r="76" spans="2:7" ht="15.75">
      <c r="B76" s="109"/>
      <c r="C76" s="110"/>
      <c r="D76" s="110"/>
      <c r="E76" s="110"/>
      <c r="F76" s="110"/>
      <c r="G76" s="3"/>
    </row>
    <row r="77" spans="2:7" ht="15.75" customHeight="1">
      <c r="B77" s="135" t="s">
        <v>592</v>
      </c>
      <c r="C77" s="136"/>
      <c r="D77" s="137"/>
      <c r="E77" s="137"/>
      <c r="F77" s="156"/>
      <c r="G77" s="3"/>
    </row>
    <row r="78" spans="2:7" s="46" customFormat="1" ht="6" customHeight="1">
      <c r="B78" s="138"/>
      <c r="C78" s="139"/>
      <c r="D78" s="113"/>
      <c r="E78" s="113"/>
      <c r="F78" s="153"/>
      <c r="G78" s="3"/>
    </row>
    <row r="79" spans="2:7">
      <c r="B79" s="98" t="s">
        <v>567</v>
      </c>
      <c r="C79" s="98" t="s">
        <v>591</v>
      </c>
      <c r="D79" s="99" t="s">
        <v>562</v>
      </c>
      <c r="E79" s="99" t="s">
        <v>563</v>
      </c>
      <c r="F79" s="100" t="s">
        <v>5</v>
      </c>
      <c r="G79" s="3"/>
    </row>
    <row r="80" spans="2:7">
      <c r="B80" s="114" t="s">
        <v>316</v>
      </c>
      <c r="C80" s="115" t="s">
        <v>8</v>
      </c>
      <c r="D80" s="106">
        <v>100</v>
      </c>
      <c r="E80" s="106">
        <v>100</v>
      </c>
      <c r="F80" s="106" t="s">
        <v>564</v>
      </c>
      <c r="G80" s="3"/>
    </row>
    <row r="81" spans="2:7">
      <c r="B81" s="114" t="s">
        <v>317</v>
      </c>
      <c r="C81" s="115" t="s">
        <v>8</v>
      </c>
      <c r="D81" s="106">
        <v>100</v>
      </c>
      <c r="E81" s="106">
        <v>100</v>
      </c>
      <c r="F81" s="106" t="s">
        <v>564</v>
      </c>
      <c r="G81" s="3"/>
    </row>
    <row r="82" spans="2:7" ht="13.5" customHeight="1">
      <c r="B82" s="114" t="s">
        <v>318</v>
      </c>
      <c r="C82" s="115" t="s">
        <v>8</v>
      </c>
      <c r="D82" s="106">
        <v>100</v>
      </c>
      <c r="E82" s="106">
        <v>100</v>
      </c>
      <c r="F82" s="106" t="s">
        <v>564</v>
      </c>
      <c r="G82" s="3"/>
    </row>
    <row r="83" spans="2:7">
      <c r="B83" s="114" t="s">
        <v>319</v>
      </c>
      <c r="C83" s="115" t="s">
        <v>8</v>
      </c>
      <c r="D83" s="106">
        <v>75</v>
      </c>
      <c r="E83" s="106">
        <v>75</v>
      </c>
      <c r="F83" s="106" t="s">
        <v>564</v>
      </c>
      <c r="G83" s="3"/>
    </row>
    <row r="84" spans="2:7" ht="15.75">
      <c r="B84" s="109"/>
      <c r="C84" s="110"/>
      <c r="D84" s="110"/>
      <c r="E84" s="110"/>
      <c r="F84" s="110"/>
      <c r="G84" s="3"/>
    </row>
    <row r="85" spans="2:7" ht="15.75" customHeight="1">
      <c r="B85" s="140" t="s">
        <v>557</v>
      </c>
      <c r="C85" s="141"/>
      <c r="D85" s="142"/>
      <c r="E85" s="142"/>
      <c r="F85" s="157"/>
      <c r="G85" s="3"/>
    </row>
    <row r="86" spans="2:7" s="46" customFormat="1" ht="5.25" customHeight="1">
      <c r="B86" s="138"/>
      <c r="C86" s="139"/>
      <c r="D86" s="113"/>
      <c r="E86" s="113"/>
      <c r="F86" s="153"/>
      <c r="G86" s="3"/>
    </row>
    <row r="87" spans="2:7">
      <c r="B87" s="98" t="s">
        <v>567</v>
      </c>
      <c r="C87" s="98" t="s">
        <v>591</v>
      </c>
      <c r="D87" s="99" t="s">
        <v>562</v>
      </c>
      <c r="E87" s="99" t="s">
        <v>563</v>
      </c>
      <c r="F87" s="100" t="s">
        <v>5</v>
      </c>
      <c r="G87" s="3"/>
    </row>
    <row r="88" spans="2:7">
      <c r="B88" s="108" t="s">
        <v>1097</v>
      </c>
      <c r="C88" s="115" t="s">
        <v>1098</v>
      </c>
      <c r="D88" s="106">
        <v>100</v>
      </c>
      <c r="E88" s="106">
        <v>100</v>
      </c>
      <c r="F88" s="105" t="s">
        <v>564</v>
      </c>
      <c r="G88" s="3"/>
    </row>
    <row r="89" spans="2:7">
      <c r="B89" s="143" t="s">
        <v>320</v>
      </c>
      <c r="C89" s="115" t="s">
        <v>8</v>
      </c>
      <c r="D89" s="122">
        <v>100</v>
      </c>
      <c r="E89" s="122">
        <v>100</v>
      </c>
      <c r="F89" s="121" t="s">
        <v>564</v>
      </c>
      <c r="G89" s="3"/>
    </row>
    <row r="90" spans="2:7">
      <c r="B90" s="143" t="s">
        <v>321</v>
      </c>
      <c r="C90" s="105" t="s">
        <v>588</v>
      </c>
      <c r="D90" s="122">
        <v>100</v>
      </c>
      <c r="E90" s="122">
        <v>100</v>
      </c>
      <c r="F90" s="121" t="s">
        <v>564</v>
      </c>
      <c r="G90" s="3"/>
    </row>
    <row r="91" spans="2:7">
      <c r="B91" s="108" t="s">
        <v>322</v>
      </c>
      <c r="C91" s="115" t="s">
        <v>8</v>
      </c>
      <c r="D91" s="106">
        <v>64.400000000000006</v>
      </c>
      <c r="E91" s="106">
        <v>64.400000000000006</v>
      </c>
      <c r="F91" s="105" t="s">
        <v>564</v>
      </c>
      <c r="G91" s="3"/>
    </row>
    <row r="92" spans="2:7">
      <c r="B92" s="108" t="s">
        <v>323</v>
      </c>
      <c r="C92" s="105" t="s">
        <v>19</v>
      </c>
      <c r="D92" s="106">
        <v>100</v>
      </c>
      <c r="E92" s="106">
        <v>100</v>
      </c>
      <c r="F92" s="105" t="s">
        <v>564</v>
      </c>
      <c r="G92" s="3"/>
    </row>
    <row r="93" spans="2:7">
      <c r="B93" s="108" t="s">
        <v>324</v>
      </c>
      <c r="C93" s="115" t="s">
        <v>8</v>
      </c>
      <c r="D93" s="106">
        <v>100</v>
      </c>
      <c r="E93" s="106">
        <v>100</v>
      </c>
      <c r="F93" s="105" t="s">
        <v>564</v>
      </c>
      <c r="G93" s="3"/>
    </row>
    <row r="94" spans="2:7">
      <c r="B94" s="130" t="s">
        <v>1099</v>
      </c>
      <c r="C94" s="105" t="s">
        <v>587</v>
      </c>
      <c r="D94" s="106">
        <v>100</v>
      </c>
      <c r="E94" s="106">
        <v>100</v>
      </c>
      <c r="F94" s="105" t="s">
        <v>564</v>
      </c>
      <c r="G94" s="3"/>
    </row>
    <row r="95" spans="2:7">
      <c r="B95" s="108" t="s">
        <v>325</v>
      </c>
      <c r="C95" s="115" t="s">
        <v>8</v>
      </c>
      <c r="D95" s="106">
        <v>100</v>
      </c>
      <c r="E95" s="106">
        <v>100</v>
      </c>
      <c r="F95" s="105" t="s">
        <v>564</v>
      </c>
      <c r="G95" s="1"/>
    </row>
    <row r="96" spans="2:7">
      <c r="B96" s="1"/>
      <c r="C96" s="89"/>
      <c r="D96" s="1"/>
      <c r="E96" s="1"/>
      <c r="F96" s="1"/>
      <c r="G96" s="1"/>
    </row>
    <row r="97" spans="2:8" s="46" customFormat="1" ht="15" customHeight="1">
      <c r="B97" s="144" t="s">
        <v>593</v>
      </c>
      <c r="C97" s="145"/>
      <c r="D97" s="146"/>
      <c r="E97" s="146"/>
      <c r="F97" s="158"/>
      <c r="G97" s="3"/>
    </row>
    <row r="98" spans="2:8" s="46" customFormat="1" ht="6.75" customHeight="1">
      <c r="B98" s="147"/>
      <c r="C98" s="112"/>
      <c r="D98" s="148"/>
      <c r="E98" s="148"/>
      <c r="F98" s="159"/>
      <c r="G98" s="3"/>
    </row>
    <row r="99" spans="2:8">
      <c r="B99" s="98" t="s">
        <v>567</v>
      </c>
      <c r="C99" s="98" t="s">
        <v>591</v>
      </c>
      <c r="D99" s="99" t="s">
        <v>562</v>
      </c>
      <c r="E99" s="99" t="s">
        <v>563</v>
      </c>
      <c r="F99" s="100" t="s">
        <v>5</v>
      </c>
      <c r="G99" s="3"/>
    </row>
    <row r="100" spans="2:8">
      <c r="B100" s="108" t="s">
        <v>326</v>
      </c>
      <c r="C100" s="115" t="s">
        <v>8</v>
      </c>
      <c r="D100" s="106">
        <v>35.799999999999997</v>
      </c>
      <c r="E100" s="106">
        <v>35.799999999999997</v>
      </c>
      <c r="F100" s="106" t="s">
        <v>564</v>
      </c>
      <c r="G100" s="3"/>
    </row>
    <row r="101" spans="2:8">
      <c r="B101" s="108" t="s">
        <v>327</v>
      </c>
      <c r="C101" s="115" t="s">
        <v>8</v>
      </c>
      <c r="D101" s="106">
        <v>35.799999999999997</v>
      </c>
      <c r="E101" s="106">
        <v>100</v>
      </c>
      <c r="F101" s="106" t="s">
        <v>564</v>
      </c>
      <c r="G101" s="3"/>
    </row>
    <row r="102" spans="2:8">
      <c r="B102" s="108" t="s">
        <v>328</v>
      </c>
      <c r="C102" s="115" t="s">
        <v>8</v>
      </c>
      <c r="D102" s="106">
        <v>35.799999999999997</v>
      </c>
      <c r="E102" s="106">
        <v>100</v>
      </c>
      <c r="F102" s="106" t="s">
        <v>564</v>
      </c>
      <c r="G102" s="3"/>
    </row>
    <row r="103" spans="2:8">
      <c r="B103" s="108" t="s">
        <v>329</v>
      </c>
      <c r="C103" s="105" t="s">
        <v>65</v>
      </c>
      <c r="D103" s="106">
        <v>26.8</v>
      </c>
      <c r="E103" s="106">
        <v>99.5</v>
      </c>
      <c r="F103" s="106" t="s">
        <v>564</v>
      </c>
      <c r="G103" s="3"/>
    </row>
    <row r="104" spans="2:8">
      <c r="B104" s="108" t="s">
        <v>330</v>
      </c>
      <c r="C104" s="105" t="s">
        <v>447</v>
      </c>
      <c r="D104" s="106">
        <v>35.799999999999997</v>
      </c>
      <c r="E104" s="106">
        <v>100</v>
      </c>
      <c r="F104" s="106" t="s">
        <v>564</v>
      </c>
      <c r="G104" s="3"/>
    </row>
    <row r="105" spans="2:8">
      <c r="B105" s="108" t="s">
        <v>331</v>
      </c>
      <c r="C105" s="105" t="s">
        <v>43</v>
      </c>
      <c r="D105" s="106">
        <v>35.799999999999997</v>
      </c>
      <c r="E105" s="106">
        <v>100</v>
      </c>
      <c r="F105" s="106" t="s">
        <v>564</v>
      </c>
      <c r="G105" s="3"/>
    </row>
    <row r="106" spans="2:8">
      <c r="B106" s="108" t="s">
        <v>332</v>
      </c>
      <c r="C106" s="105" t="s">
        <v>587</v>
      </c>
      <c r="D106" s="106">
        <v>35.799999999999997</v>
      </c>
      <c r="E106" s="106">
        <v>100</v>
      </c>
      <c r="F106" s="106" t="s">
        <v>564</v>
      </c>
      <c r="G106" s="3"/>
    </row>
    <row r="107" spans="2:8">
      <c r="B107" s="108" t="s">
        <v>333</v>
      </c>
      <c r="C107" s="115" t="s">
        <v>8</v>
      </c>
      <c r="D107" s="106">
        <v>35.799999999999997</v>
      </c>
      <c r="E107" s="106">
        <v>99.9</v>
      </c>
      <c r="F107" s="106" t="s">
        <v>564</v>
      </c>
      <c r="G107" s="3"/>
    </row>
    <row r="108" spans="2:8">
      <c r="B108" s="108" t="s">
        <v>334</v>
      </c>
      <c r="C108" s="105" t="s">
        <v>569</v>
      </c>
      <c r="D108" s="106">
        <v>18.2</v>
      </c>
      <c r="E108" s="106">
        <v>51</v>
      </c>
      <c r="F108" s="106" t="s">
        <v>564</v>
      </c>
      <c r="G108" s="1"/>
    </row>
    <row r="109" spans="2:8">
      <c r="B109" s="108" t="s">
        <v>335</v>
      </c>
      <c r="C109" s="105" t="s">
        <v>137</v>
      </c>
      <c r="D109" s="106">
        <v>35.799999999999997</v>
      </c>
      <c r="E109" s="106">
        <v>100</v>
      </c>
      <c r="F109" s="106" t="s">
        <v>564</v>
      </c>
      <c r="G109" s="1"/>
    </row>
    <row r="110" spans="2:8" ht="15" customHeight="1">
      <c r="B110" s="149"/>
      <c r="C110" s="89"/>
      <c r="D110" s="1"/>
      <c r="E110" s="1"/>
      <c r="F110" s="1"/>
      <c r="G110" s="1"/>
    </row>
    <row r="111" spans="2:8" s="46" customFormat="1" ht="15.75">
      <c r="B111" s="150" t="s">
        <v>561</v>
      </c>
      <c r="C111" s="90"/>
      <c r="D111" s="61"/>
      <c r="E111" s="61"/>
      <c r="F111" s="61"/>
      <c r="G111" s="48"/>
      <c r="H111" s="49"/>
    </row>
    <row r="112" spans="2:8" s="46" customFormat="1" ht="6" customHeight="1">
      <c r="B112" s="138"/>
      <c r="C112" s="91"/>
      <c r="D112" s="48"/>
      <c r="E112" s="48"/>
      <c r="F112" s="48"/>
      <c r="G112" s="48"/>
      <c r="H112" s="49"/>
    </row>
    <row r="113" spans="2:7">
      <c r="B113" s="98" t="s">
        <v>567</v>
      </c>
      <c r="C113" s="98" t="s">
        <v>591</v>
      </c>
      <c r="D113" s="99" t="s">
        <v>562</v>
      </c>
      <c r="E113" s="99" t="s">
        <v>563</v>
      </c>
      <c r="F113" s="100" t="s">
        <v>5</v>
      </c>
      <c r="G113" s="3"/>
    </row>
    <row r="114" spans="2:7">
      <c r="B114" s="114" t="s">
        <v>336</v>
      </c>
      <c r="C114" s="105" t="s">
        <v>8</v>
      </c>
      <c r="D114" s="106">
        <v>100</v>
      </c>
      <c r="E114" s="106">
        <v>100</v>
      </c>
      <c r="F114" s="106" t="s">
        <v>564</v>
      </c>
      <c r="G114" s="3"/>
    </row>
    <row r="115" spans="2:7">
      <c r="B115" s="108" t="s">
        <v>337</v>
      </c>
      <c r="C115" s="105" t="s">
        <v>19</v>
      </c>
      <c r="D115" s="106">
        <v>100</v>
      </c>
      <c r="E115" s="106">
        <v>100</v>
      </c>
      <c r="F115" s="105" t="s">
        <v>564</v>
      </c>
      <c r="G115" s="1"/>
    </row>
    <row r="116" spans="2:7">
      <c r="B116" s="130" t="s">
        <v>338</v>
      </c>
      <c r="C116" s="105" t="s">
        <v>8</v>
      </c>
      <c r="D116" s="106">
        <v>100</v>
      </c>
      <c r="E116" s="106">
        <v>100</v>
      </c>
      <c r="F116" s="105" t="s">
        <v>564</v>
      </c>
      <c r="G116" s="3"/>
    </row>
    <row r="117" spans="2:7">
      <c r="B117" s="130" t="s">
        <v>339</v>
      </c>
      <c r="C117" s="105" t="s">
        <v>8</v>
      </c>
      <c r="D117" s="106">
        <v>100</v>
      </c>
      <c r="E117" s="106">
        <v>100</v>
      </c>
      <c r="F117" s="105" t="s">
        <v>564</v>
      </c>
      <c r="G117" s="3"/>
    </row>
    <row r="118" spans="2:7">
      <c r="B118" s="130" t="s">
        <v>340</v>
      </c>
      <c r="C118" s="105" t="s">
        <v>19</v>
      </c>
      <c r="D118" s="106">
        <v>100</v>
      </c>
      <c r="E118" s="106">
        <v>100</v>
      </c>
      <c r="F118" s="105" t="s">
        <v>564</v>
      </c>
      <c r="G118" s="3"/>
    </row>
    <row r="119" spans="2:7">
      <c r="B119" s="108" t="s">
        <v>341</v>
      </c>
      <c r="C119" s="105" t="s">
        <v>19</v>
      </c>
      <c r="D119" s="106">
        <v>100</v>
      </c>
      <c r="E119" s="106">
        <v>100</v>
      </c>
      <c r="F119" s="105" t="s">
        <v>564</v>
      </c>
      <c r="G119" s="3"/>
    </row>
    <row r="120" spans="2:7" s="46" customFormat="1">
      <c r="B120" s="409" t="s">
        <v>1100</v>
      </c>
      <c r="C120" s="410" t="s">
        <v>43</v>
      </c>
      <c r="D120" s="411">
        <v>100</v>
      </c>
      <c r="E120" s="411">
        <v>100</v>
      </c>
      <c r="F120" s="410" t="s">
        <v>564</v>
      </c>
      <c r="G120" s="3"/>
    </row>
    <row r="121" spans="2:7">
      <c r="B121" s="108" t="s">
        <v>1101</v>
      </c>
      <c r="C121" s="105" t="s">
        <v>54</v>
      </c>
      <c r="D121" s="106">
        <v>100</v>
      </c>
      <c r="E121" s="106">
        <v>100</v>
      </c>
      <c r="F121" s="106" t="s">
        <v>564</v>
      </c>
      <c r="G121" s="1"/>
    </row>
    <row r="122" spans="2:7" ht="6.75" customHeight="1">
      <c r="B122" s="7"/>
      <c r="C122" s="151"/>
      <c r="D122" s="7"/>
      <c r="E122" s="7"/>
      <c r="F122" s="152"/>
    </row>
    <row r="123" spans="2:7">
      <c r="B123" s="36" t="s">
        <v>5</v>
      </c>
      <c r="C123" s="151"/>
      <c r="D123" s="7"/>
      <c r="E123" s="7"/>
      <c r="F123" s="152"/>
    </row>
    <row r="124" spans="2:7">
      <c r="B124" s="160" t="s">
        <v>594</v>
      </c>
      <c r="C124" s="160" t="s">
        <v>597</v>
      </c>
      <c r="D124" s="7"/>
      <c r="E124" s="7"/>
      <c r="F124" s="152"/>
    </row>
    <row r="125" spans="2:7">
      <c r="B125" s="160" t="s">
        <v>595</v>
      </c>
      <c r="C125" s="160" t="s">
        <v>596</v>
      </c>
      <c r="D125" s="7"/>
      <c r="E125" s="7"/>
      <c r="F125" s="152"/>
    </row>
    <row r="126" spans="2:7">
      <c r="B126" s="29" t="s">
        <v>566</v>
      </c>
      <c r="C126" s="151"/>
      <c r="D126" s="7"/>
      <c r="E126" s="7"/>
      <c r="F126" s="152"/>
    </row>
    <row r="127" spans="2:7">
      <c r="C127" s="151"/>
      <c r="D127" s="7"/>
      <c r="E127" s="7"/>
      <c r="F127" s="152"/>
    </row>
    <row r="128" spans="2:7">
      <c r="B128" s="46"/>
    </row>
  </sheetData>
  <mergeCells count="13">
    <mergeCell ref="B2:F2"/>
    <mergeCell ref="B66:C66"/>
    <mergeCell ref="B41:C41"/>
    <mergeCell ref="B30:C30"/>
    <mergeCell ref="B34:C34"/>
    <mergeCell ref="B40:C40"/>
    <mergeCell ref="B5:C5"/>
    <mergeCell ref="B27:C27"/>
    <mergeCell ref="B22:C22"/>
    <mergeCell ref="B18:C18"/>
    <mergeCell ref="B13:C13"/>
    <mergeCell ref="B56:C56"/>
    <mergeCell ref="B6:C6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95" fitToHeight="0" orientation="landscape" r:id="rId1"/>
  <headerFooter differentFirst="1"/>
  <rowBreaks count="1" manualBreakCount="1">
    <brk id="96" min="1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3"/>
  <sheetViews>
    <sheetView showGridLines="0" view="pageBreakPreview" zoomScale="85" zoomScaleNormal="100" zoomScaleSheetLayoutView="85" workbookViewId="0">
      <selection activeCell="C2" sqref="C2:J2"/>
    </sheetView>
  </sheetViews>
  <sheetFormatPr baseColWidth="10" defaultRowHeight="15"/>
  <cols>
    <col min="1" max="1" width="3.42578125" customWidth="1"/>
    <col min="2" max="5" width="9.7109375" customWidth="1"/>
    <col min="6" max="6" width="2.5703125" customWidth="1"/>
    <col min="7" max="10" width="9.7109375" customWidth="1"/>
  </cols>
  <sheetData>
    <row r="2" spans="2:10" ht="35.25" customHeight="1">
      <c r="B2" s="426"/>
      <c r="C2" s="482" t="s">
        <v>663</v>
      </c>
      <c r="D2" s="482"/>
      <c r="E2" s="482"/>
      <c r="F2" s="482"/>
      <c r="G2" s="482"/>
      <c r="H2" s="482"/>
      <c r="I2" s="482"/>
      <c r="J2" s="482"/>
    </row>
    <row r="3" spans="2:10" ht="32.25" customHeight="1"/>
    <row r="4" spans="2:10" s="46" customFormat="1" ht="15.75" customHeight="1">
      <c r="B4" s="489" t="s">
        <v>673</v>
      </c>
      <c r="C4" s="489"/>
      <c r="D4" s="489"/>
      <c r="E4" s="489"/>
      <c r="F4" s="489"/>
      <c r="G4" s="489"/>
      <c r="H4" s="489"/>
      <c r="I4" s="489"/>
      <c r="J4" s="489"/>
    </row>
    <row r="5" spans="2:10" s="350" customFormat="1" ht="7.5" customHeight="1">
      <c r="B5" s="349"/>
      <c r="C5" s="349"/>
      <c r="D5" s="349"/>
      <c r="E5" s="349"/>
      <c r="F5" s="349"/>
      <c r="G5" s="349"/>
      <c r="H5" s="349"/>
      <c r="I5" s="349"/>
      <c r="J5" s="349"/>
    </row>
    <row r="6" spans="2:10">
      <c r="B6" s="351" t="s">
        <v>674</v>
      </c>
      <c r="C6" s="351"/>
      <c r="D6" s="351"/>
      <c r="E6" s="351"/>
    </row>
    <row r="7" spans="2:10">
      <c r="B7" s="352" t="s">
        <v>675</v>
      </c>
      <c r="C7" s="352"/>
      <c r="D7" s="352"/>
      <c r="E7" s="352"/>
    </row>
    <row r="8" spans="2:10" s="46" customFormat="1">
      <c r="B8" s="342"/>
    </row>
    <row r="9" spans="2:10" ht="39" customHeight="1">
      <c r="B9" s="483" t="s">
        <v>677</v>
      </c>
      <c r="C9" s="484"/>
      <c r="D9" s="484"/>
      <c r="E9" s="485"/>
      <c r="G9" s="486" t="s">
        <v>676</v>
      </c>
      <c r="H9" s="487"/>
      <c r="I9" s="487"/>
      <c r="J9" s="488"/>
    </row>
    <row r="10" spans="2:10" ht="6.75" customHeight="1">
      <c r="G10" s="46"/>
      <c r="H10" s="46"/>
      <c r="I10" s="46"/>
      <c r="J10" s="46"/>
    </row>
    <row r="11" spans="2:10" ht="30" customHeight="1">
      <c r="B11" s="347" t="s">
        <v>672</v>
      </c>
      <c r="C11" s="347">
        <v>2011</v>
      </c>
      <c r="D11" s="347">
        <v>2012</v>
      </c>
      <c r="E11" s="347" t="s">
        <v>670</v>
      </c>
      <c r="F11" s="345"/>
      <c r="G11" s="347" t="s">
        <v>672</v>
      </c>
      <c r="H11" s="347">
        <v>2011</v>
      </c>
      <c r="I11" s="347">
        <v>2012</v>
      </c>
      <c r="J11" s="347" t="s">
        <v>670</v>
      </c>
    </row>
    <row r="12" spans="2:10">
      <c r="B12" s="343" t="s">
        <v>664</v>
      </c>
      <c r="C12" s="355">
        <v>-4.2</v>
      </c>
      <c r="D12" s="355">
        <v>0.9</v>
      </c>
      <c r="E12" s="355">
        <f>D12-C12</f>
        <v>5.1000000000000005</v>
      </c>
      <c r="G12" s="343" t="s">
        <v>664</v>
      </c>
      <c r="H12" s="355">
        <v>-4.84</v>
      </c>
      <c r="I12" s="355">
        <v>0.9</v>
      </c>
      <c r="J12" s="355">
        <f>I12-H12</f>
        <v>5.74</v>
      </c>
    </row>
    <row r="13" spans="2:10">
      <c r="B13" s="343" t="s">
        <v>665</v>
      </c>
      <c r="C13" s="355">
        <v>-11.9</v>
      </c>
      <c r="D13" s="355">
        <v>1.5</v>
      </c>
      <c r="E13" s="355">
        <f t="shared" ref="E13:E15" si="0">D13-C13</f>
        <v>13.4</v>
      </c>
      <c r="G13" s="343" t="s">
        <v>665</v>
      </c>
      <c r="H13" s="355">
        <v>-13.44</v>
      </c>
      <c r="I13" s="355">
        <v>2</v>
      </c>
      <c r="J13" s="355">
        <f t="shared" ref="J13" si="1">I13-H13</f>
        <v>15.44</v>
      </c>
    </row>
    <row r="14" spans="2:10">
      <c r="B14" s="343" t="s">
        <v>666</v>
      </c>
      <c r="C14" s="355">
        <v>-0.8</v>
      </c>
      <c r="D14" s="355">
        <v>-0.3</v>
      </c>
      <c r="E14" s="355">
        <f t="shared" si="0"/>
        <v>0.5</v>
      </c>
      <c r="G14" s="343" t="s">
        <v>666</v>
      </c>
      <c r="H14" s="355">
        <v>-0.94</v>
      </c>
      <c r="I14" s="355">
        <v>-0.4</v>
      </c>
      <c r="J14" s="355">
        <f t="shared" ref="J14:J15" si="2">I14-H14</f>
        <v>0.53999999999999992</v>
      </c>
    </row>
    <row r="15" spans="2:10">
      <c r="B15" s="343" t="s">
        <v>667</v>
      </c>
      <c r="C15" s="355">
        <v>-13.5</v>
      </c>
      <c r="D15" s="355">
        <v>-3</v>
      </c>
      <c r="E15" s="355">
        <f t="shared" si="0"/>
        <v>10.5</v>
      </c>
      <c r="G15" s="343" t="s">
        <v>667</v>
      </c>
      <c r="H15" s="358">
        <v>-15.14</v>
      </c>
      <c r="I15" s="355">
        <v>-3.5</v>
      </c>
      <c r="J15" s="355">
        <f t="shared" si="2"/>
        <v>11.64</v>
      </c>
    </row>
    <row r="16" spans="2:10" s="46" customFormat="1" ht="6" customHeight="1">
      <c r="B16" s="354"/>
      <c r="C16" s="356"/>
      <c r="D16" s="356"/>
      <c r="E16" s="356"/>
      <c r="G16" s="354"/>
      <c r="H16" s="348"/>
      <c r="I16" s="348"/>
      <c r="J16" s="348"/>
    </row>
    <row r="17" spans="2:10">
      <c r="B17" s="343" t="s">
        <v>668</v>
      </c>
      <c r="C17" s="355">
        <f>C12+C13</f>
        <v>-16.100000000000001</v>
      </c>
      <c r="D17" s="355">
        <f>D12+D13</f>
        <v>2.4</v>
      </c>
      <c r="E17" s="355">
        <f>D17-C17</f>
        <v>18.5</v>
      </c>
      <c r="G17" s="343" t="s">
        <v>668</v>
      </c>
      <c r="H17" s="355">
        <f>H12+H13</f>
        <v>-18.28</v>
      </c>
      <c r="I17" s="355">
        <f>I12+I13</f>
        <v>2.9</v>
      </c>
      <c r="J17" s="355">
        <f>I17-H17</f>
        <v>21.18</v>
      </c>
    </row>
    <row r="18" spans="2:10" s="46" customFormat="1">
      <c r="B18" s="354" t="s">
        <v>697</v>
      </c>
      <c r="C18" s="357">
        <f>C14+C15</f>
        <v>-14.3</v>
      </c>
      <c r="D18" s="357">
        <f t="shared" ref="D18:E18" si="3">D14+D15</f>
        <v>-3.3</v>
      </c>
      <c r="E18" s="357">
        <f t="shared" si="3"/>
        <v>11</v>
      </c>
      <c r="G18" s="354" t="s">
        <v>697</v>
      </c>
      <c r="H18" s="357">
        <f>H14+H15</f>
        <v>-16.080000000000002</v>
      </c>
      <c r="I18" s="357">
        <f>I14+I15</f>
        <v>-3.9</v>
      </c>
      <c r="J18" s="355">
        <f>I18-H18</f>
        <v>12.180000000000001</v>
      </c>
    </row>
    <row r="19" spans="2:10" ht="5.25" customHeight="1">
      <c r="B19" s="343"/>
      <c r="C19" s="346"/>
      <c r="D19" s="346"/>
      <c r="E19" s="346"/>
      <c r="G19" s="343"/>
      <c r="H19" s="346"/>
      <c r="I19" s="346"/>
      <c r="J19" s="346"/>
    </row>
    <row r="20" spans="2:10">
      <c r="B20" s="343" t="s">
        <v>669</v>
      </c>
      <c r="C20" s="355">
        <f>SUM(C12:C15)</f>
        <v>-30.400000000000002</v>
      </c>
      <c r="D20" s="355">
        <f t="shared" ref="D20:E20" si="4">SUM(D12:D15)</f>
        <v>-0.89999999999999991</v>
      </c>
      <c r="E20" s="355">
        <f t="shared" si="4"/>
        <v>29.5</v>
      </c>
      <c r="G20" s="343" t="s">
        <v>669</v>
      </c>
      <c r="H20" s="355">
        <f>SUM(H12:H15)</f>
        <v>-34.36</v>
      </c>
      <c r="I20" s="355">
        <f t="shared" ref="I20:J20" si="5">SUM(I12:I15)</f>
        <v>-1</v>
      </c>
      <c r="J20" s="355">
        <f t="shared" si="5"/>
        <v>33.36</v>
      </c>
    </row>
    <row r="21" spans="2:10">
      <c r="G21" s="46"/>
      <c r="H21" s="46"/>
      <c r="I21" s="46"/>
      <c r="J21" s="46"/>
    </row>
    <row r="22" spans="2:10">
      <c r="B22" s="353" t="s">
        <v>671</v>
      </c>
      <c r="G22" s="344"/>
      <c r="H22" s="46"/>
      <c r="I22" s="46"/>
      <c r="J22" s="46"/>
    </row>
    <row r="23" spans="2:10">
      <c r="B23" s="7"/>
    </row>
  </sheetData>
  <mergeCells count="4">
    <mergeCell ref="C2:J2"/>
    <mergeCell ref="B9:E9"/>
    <mergeCell ref="G9:J9"/>
    <mergeCell ref="B4:J4"/>
  </mergeCells>
  <printOptions horizontalCentered="1"/>
  <pageMargins left="0.23622047244094491" right="0.23622047244094491" top="0.19685039370078741" bottom="0.19685039370078741" header="0.19685039370078741" footer="0.19685039370078741"/>
  <pageSetup paperSize="11" fitToHeight="0"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7"/>
  <sheetViews>
    <sheetView showGridLines="0" view="pageBreakPreview" zoomScale="55" zoomScaleNormal="40" zoomScaleSheetLayoutView="55" workbookViewId="0">
      <pane xSplit="2" ySplit="5" topLeftCell="C6" activePane="bottomRight" state="frozen"/>
      <selection activeCell="G33" sqref="G33"/>
      <selection pane="topRight" activeCell="G33" sqref="G33"/>
      <selection pane="bottomLeft" activeCell="G33" sqref="G33"/>
      <selection pane="bottomRight" activeCell="A2" sqref="A2:S2"/>
    </sheetView>
  </sheetViews>
  <sheetFormatPr baseColWidth="10" defaultColWidth="11.42578125" defaultRowHeight="20.25"/>
  <cols>
    <col min="1" max="1" width="8" style="182" customWidth="1"/>
    <col min="2" max="2" width="20.5703125" style="183" customWidth="1"/>
    <col min="3" max="4" width="13.28515625" style="7" customWidth="1"/>
    <col min="5" max="9" width="11.7109375" style="7" customWidth="1"/>
    <col min="10" max="10" width="13.28515625" style="7" customWidth="1"/>
    <col min="11" max="12" width="9.28515625" style="7" customWidth="1"/>
    <col min="13" max="13" width="17.7109375" style="7" customWidth="1"/>
    <col min="14" max="14" width="12.7109375" style="7" customWidth="1"/>
    <col min="15" max="15" width="15.7109375" style="7" customWidth="1"/>
    <col min="16" max="16" width="11.7109375" style="7" customWidth="1"/>
    <col min="17" max="17" width="0.85546875" style="7" customWidth="1"/>
    <col min="18" max="19" width="11.7109375" style="17" customWidth="1"/>
    <col min="20" max="20" width="4.28515625" style="7" customWidth="1"/>
    <col min="21" max="16384" width="11.42578125" style="7"/>
  </cols>
  <sheetData>
    <row r="2" spans="1:20" ht="57.75" customHeight="1">
      <c r="A2" s="436" t="s">
        <v>615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</row>
    <row r="3" spans="1:20" ht="18.75" customHeight="1">
      <c r="A3" s="318" t="s">
        <v>1160</v>
      </c>
      <c r="R3" s="7"/>
      <c r="S3" s="7"/>
    </row>
    <row r="4" spans="1:20" s="163" customFormat="1" ht="54" customHeight="1">
      <c r="A4" s="437" t="s">
        <v>646</v>
      </c>
      <c r="B4" s="437"/>
      <c r="C4" s="439" t="s">
        <v>89</v>
      </c>
      <c r="D4" s="439"/>
      <c r="E4" s="439"/>
      <c r="F4" s="439"/>
      <c r="G4" s="440" t="s">
        <v>6</v>
      </c>
      <c r="H4" s="440"/>
      <c r="I4" s="440"/>
      <c r="J4" s="440"/>
      <c r="K4" s="441" t="s">
        <v>486</v>
      </c>
      <c r="L4" s="441"/>
      <c r="M4" s="184" t="s">
        <v>487</v>
      </c>
      <c r="N4" s="442" t="s">
        <v>249</v>
      </c>
      <c r="O4" s="442"/>
      <c r="P4" s="442"/>
      <c r="Q4" s="185"/>
      <c r="R4" s="443" t="s">
        <v>483</v>
      </c>
      <c r="S4" s="443"/>
      <c r="T4" s="185"/>
    </row>
    <row r="5" spans="1:20" s="163" customFormat="1" ht="108.75" customHeight="1">
      <c r="A5" s="438"/>
      <c r="B5" s="438"/>
      <c r="C5" s="186" t="s">
        <v>616</v>
      </c>
      <c r="D5" s="186" t="s">
        <v>617</v>
      </c>
      <c r="E5" s="186" t="s">
        <v>618</v>
      </c>
      <c r="F5" s="186" t="s">
        <v>619</v>
      </c>
      <c r="G5" s="187" t="s">
        <v>616</v>
      </c>
      <c r="H5" s="187" t="s">
        <v>617</v>
      </c>
      <c r="I5" s="187" t="s">
        <v>618</v>
      </c>
      <c r="J5" s="187" t="s">
        <v>620</v>
      </c>
      <c r="K5" s="188" t="s">
        <v>357</v>
      </c>
      <c r="L5" s="188" t="s">
        <v>351</v>
      </c>
      <c r="M5" s="189" t="s">
        <v>621</v>
      </c>
      <c r="N5" s="190" t="s">
        <v>478</v>
      </c>
      <c r="O5" s="190" t="s">
        <v>479</v>
      </c>
      <c r="P5" s="190" t="s">
        <v>480</v>
      </c>
      <c r="Q5" s="191"/>
      <c r="R5" s="192" t="s">
        <v>481</v>
      </c>
      <c r="S5" s="192" t="s">
        <v>482</v>
      </c>
      <c r="T5" s="185"/>
    </row>
    <row r="6" spans="1:20" s="15" customFormat="1" ht="38.25" customHeight="1">
      <c r="A6" s="444" t="s">
        <v>622</v>
      </c>
      <c r="B6" s="193" t="s">
        <v>386</v>
      </c>
      <c r="C6" s="194"/>
      <c r="D6" s="271"/>
      <c r="E6" s="271"/>
      <c r="F6" s="271"/>
      <c r="G6" s="272"/>
      <c r="H6" s="272"/>
      <c r="I6" s="272" t="s">
        <v>643</v>
      </c>
      <c r="J6" s="272"/>
      <c r="K6" s="273"/>
      <c r="L6" s="273"/>
      <c r="M6" s="274"/>
      <c r="N6" s="275" t="s">
        <v>643</v>
      </c>
      <c r="O6" s="275" t="s">
        <v>643</v>
      </c>
      <c r="P6" s="275"/>
      <c r="Q6" s="276"/>
      <c r="R6" s="277"/>
      <c r="S6" s="195"/>
    </row>
    <row r="7" spans="1:20" s="15" customFormat="1" ht="38.25" customHeight="1">
      <c r="A7" s="445"/>
      <c r="B7" s="196" t="s">
        <v>19</v>
      </c>
      <c r="C7" s="197"/>
      <c r="D7" s="278"/>
      <c r="E7" s="278"/>
      <c r="F7" s="278"/>
      <c r="G7" s="279" t="s">
        <v>643</v>
      </c>
      <c r="H7" s="279" t="s">
        <v>643</v>
      </c>
      <c r="I7" s="279" t="s">
        <v>643</v>
      </c>
      <c r="J7" s="279" t="s">
        <v>623</v>
      </c>
      <c r="K7" s="280"/>
      <c r="L7" s="280"/>
      <c r="M7" s="281"/>
      <c r="N7" s="282" t="s">
        <v>643</v>
      </c>
      <c r="O7" s="282" t="s">
        <v>643</v>
      </c>
      <c r="P7" s="282" t="s">
        <v>643</v>
      </c>
      <c r="Q7" s="283"/>
      <c r="R7" s="284"/>
      <c r="S7" s="198" t="s">
        <v>643</v>
      </c>
    </row>
    <row r="8" spans="1:20" s="15" customFormat="1" ht="41.25" customHeight="1">
      <c r="A8" s="445"/>
      <c r="B8" s="196" t="s">
        <v>8</v>
      </c>
      <c r="C8" s="197"/>
      <c r="D8" s="278"/>
      <c r="E8" s="278"/>
      <c r="F8" s="278"/>
      <c r="G8" s="279" t="s">
        <v>643</v>
      </c>
      <c r="H8" s="279" t="s">
        <v>643</v>
      </c>
      <c r="I8" s="279" t="s">
        <v>643</v>
      </c>
      <c r="J8" s="279" t="s">
        <v>623</v>
      </c>
      <c r="K8" s="280"/>
      <c r="L8" s="280" t="s">
        <v>643</v>
      </c>
      <c r="M8" s="281" t="s">
        <v>624</v>
      </c>
      <c r="N8" s="282" t="s">
        <v>643</v>
      </c>
      <c r="O8" s="282" t="s">
        <v>643</v>
      </c>
      <c r="P8" s="282" t="s">
        <v>643</v>
      </c>
      <c r="Q8" s="283"/>
      <c r="R8" s="284" t="s">
        <v>643</v>
      </c>
      <c r="S8" s="198" t="s">
        <v>643</v>
      </c>
    </row>
    <row r="9" spans="1:20" s="15" customFormat="1" ht="38.25" customHeight="1">
      <c r="A9" s="445"/>
      <c r="B9" s="196" t="s">
        <v>43</v>
      </c>
      <c r="C9" s="197" t="s">
        <v>643</v>
      </c>
      <c r="D9" s="278"/>
      <c r="E9" s="278"/>
      <c r="F9" s="278"/>
      <c r="G9" s="279" t="s">
        <v>643</v>
      </c>
      <c r="H9" s="279" t="s">
        <v>643</v>
      </c>
      <c r="I9" s="279" t="s">
        <v>643</v>
      </c>
      <c r="J9" s="279"/>
      <c r="K9" s="280" t="s">
        <v>643</v>
      </c>
      <c r="L9" s="280"/>
      <c r="M9" s="281" t="s">
        <v>625</v>
      </c>
      <c r="N9" s="282" t="s">
        <v>643</v>
      </c>
      <c r="O9" s="282" t="s">
        <v>643</v>
      </c>
      <c r="P9" s="282"/>
      <c r="Q9" s="283"/>
      <c r="R9" s="284"/>
      <c r="S9" s="198" t="s">
        <v>643</v>
      </c>
    </row>
    <row r="10" spans="1:20" s="15" customFormat="1" ht="38.25" customHeight="1">
      <c r="A10" s="445"/>
      <c r="B10" s="196" t="s">
        <v>54</v>
      </c>
      <c r="C10" s="197"/>
      <c r="D10" s="278"/>
      <c r="E10" s="278"/>
      <c r="F10" s="278"/>
      <c r="G10" s="279" t="s">
        <v>643</v>
      </c>
      <c r="H10" s="279" t="s">
        <v>643</v>
      </c>
      <c r="I10" s="279" t="s">
        <v>643</v>
      </c>
      <c r="J10" s="279"/>
      <c r="K10" s="280"/>
      <c r="L10" s="280"/>
      <c r="M10" s="281"/>
      <c r="N10" s="282" t="s">
        <v>643</v>
      </c>
      <c r="O10" s="282" t="s">
        <v>643</v>
      </c>
      <c r="P10" s="282"/>
      <c r="Q10" s="283"/>
      <c r="R10" s="284"/>
      <c r="S10" s="198" t="s">
        <v>643</v>
      </c>
    </row>
    <row r="11" spans="1:20" s="15" customFormat="1" ht="38.25" customHeight="1">
      <c r="A11" s="445"/>
      <c r="B11" s="196" t="s">
        <v>610</v>
      </c>
      <c r="C11" s="197"/>
      <c r="D11" s="278"/>
      <c r="E11" s="285"/>
      <c r="F11" s="278"/>
      <c r="G11" s="279"/>
      <c r="H11" s="279"/>
      <c r="I11" s="279"/>
      <c r="J11" s="279"/>
      <c r="K11" s="280"/>
      <c r="L11" s="280"/>
      <c r="M11" s="281"/>
      <c r="N11" s="282" t="s">
        <v>643</v>
      </c>
      <c r="O11" s="282"/>
      <c r="P11" s="282"/>
      <c r="Q11" s="283"/>
      <c r="R11" s="284"/>
      <c r="S11" s="198"/>
    </row>
    <row r="12" spans="1:20" s="15" customFormat="1" ht="38.25" customHeight="1">
      <c r="A12" s="445"/>
      <c r="B12" s="196" t="s">
        <v>56</v>
      </c>
      <c r="C12" s="197" t="s">
        <v>643</v>
      </c>
      <c r="D12" s="278"/>
      <c r="E12" s="278"/>
      <c r="F12" s="286"/>
      <c r="G12" s="279" t="s">
        <v>643</v>
      </c>
      <c r="H12" s="279" t="s">
        <v>643</v>
      </c>
      <c r="I12" s="279" t="s">
        <v>643</v>
      </c>
      <c r="J12" s="279"/>
      <c r="K12" s="280" t="s">
        <v>643</v>
      </c>
      <c r="L12" s="280"/>
      <c r="M12" s="281"/>
      <c r="N12" s="282" t="s">
        <v>643</v>
      </c>
      <c r="O12" s="282" t="s">
        <v>643</v>
      </c>
      <c r="P12" s="282"/>
      <c r="Q12" s="283"/>
      <c r="R12" s="284"/>
      <c r="S12" s="198" t="s">
        <v>643</v>
      </c>
    </row>
    <row r="13" spans="1:20" s="15" customFormat="1" ht="38.25" customHeight="1">
      <c r="A13" s="445"/>
      <c r="B13" s="199" t="s">
        <v>613</v>
      </c>
      <c r="C13" s="200"/>
      <c r="D13" s="287"/>
      <c r="E13" s="287"/>
      <c r="F13" s="287"/>
      <c r="G13" s="288"/>
      <c r="H13" s="288"/>
      <c r="I13" s="288"/>
      <c r="J13" s="288"/>
      <c r="K13" s="289"/>
      <c r="L13" s="289"/>
      <c r="M13" s="290"/>
      <c r="N13" s="291" t="s">
        <v>643</v>
      </c>
      <c r="O13" s="291" t="s">
        <v>643</v>
      </c>
      <c r="P13" s="291"/>
      <c r="Q13" s="292"/>
      <c r="R13" s="293"/>
      <c r="S13" s="201"/>
    </row>
    <row r="14" spans="1:20" s="205" customFormat="1" ht="9.75" customHeight="1">
      <c r="A14" s="202"/>
      <c r="B14" s="203"/>
      <c r="C14" s="20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04"/>
    </row>
    <row r="15" spans="1:20" s="15" customFormat="1" ht="38.25" customHeight="1">
      <c r="A15" s="434" t="s">
        <v>64</v>
      </c>
      <c r="B15" s="206" t="s">
        <v>609</v>
      </c>
      <c r="C15" s="207"/>
      <c r="D15" s="295"/>
      <c r="E15" s="295"/>
      <c r="F15" s="295"/>
      <c r="G15" s="296"/>
      <c r="H15" s="296"/>
      <c r="I15" s="296" t="s">
        <v>643</v>
      </c>
      <c r="J15" s="296"/>
      <c r="K15" s="297"/>
      <c r="L15" s="297"/>
      <c r="M15" s="298"/>
      <c r="N15" s="299" t="s">
        <v>643</v>
      </c>
      <c r="O15" s="299" t="s">
        <v>643</v>
      </c>
      <c r="P15" s="299" t="s">
        <v>643</v>
      </c>
      <c r="Q15" s="300"/>
      <c r="R15" s="301" t="s">
        <v>643</v>
      </c>
      <c r="S15" s="208" t="s">
        <v>643</v>
      </c>
    </row>
    <row r="16" spans="1:20" s="15" customFormat="1" ht="38.25" customHeight="1">
      <c r="A16" s="434"/>
      <c r="B16" s="196" t="s">
        <v>571</v>
      </c>
      <c r="C16" s="197"/>
      <c r="D16" s="278"/>
      <c r="E16" s="278"/>
      <c r="F16" s="278"/>
      <c r="G16" s="279"/>
      <c r="H16" s="279"/>
      <c r="I16" s="279"/>
      <c r="J16" s="279"/>
      <c r="K16" s="280"/>
      <c r="L16" s="280"/>
      <c r="M16" s="281"/>
      <c r="N16" s="282"/>
      <c r="O16" s="282"/>
      <c r="P16" s="282"/>
      <c r="Q16" s="283"/>
      <c r="R16" s="284"/>
      <c r="S16" s="198" t="s">
        <v>643</v>
      </c>
    </row>
    <row r="17" spans="1:19" s="15" customFormat="1" ht="38.25" customHeight="1">
      <c r="A17" s="434"/>
      <c r="B17" s="196" t="s">
        <v>68</v>
      </c>
      <c r="C17" s="197"/>
      <c r="D17" s="278"/>
      <c r="E17" s="278"/>
      <c r="F17" s="278"/>
      <c r="G17" s="279" t="s">
        <v>643</v>
      </c>
      <c r="H17" s="279" t="s">
        <v>643</v>
      </c>
      <c r="I17" s="279"/>
      <c r="J17" s="279"/>
      <c r="K17" s="280"/>
      <c r="L17" s="280"/>
      <c r="M17" s="281"/>
      <c r="N17" s="282" t="s">
        <v>643</v>
      </c>
      <c r="O17" s="282"/>
      <c r="P17" s="282"/>
      <c r="Q17" s="283"/>
      <c r="R17" s="284"/>
      <c r="S17" s="198"/>
    </row>
    <row r="18" spans="1:19" s="15" customFormat="1" ht="38.25" customHeight="1">
      <c r="A18" s="434"/>
      <c r="B18" s="196" t="s">
        <v>352</v>
      </c>
      <c r="C18" s="197"/>
      <c r="D18" s="278"/>
      <c r="E18" s="278"/>
      <c r="F18" s="278"/>
      <c r="G18" s="279"/>
      <c r="H18" s="279"/>
      <c r="I18" s="279"/>
      <c r="J18" s="279"/>
      <c r="K18" s="280" t="s">
        <v>643</v>
      </c>
      <c r="L18" s="280"/>
      <c r="M18" s="281"/>
      <c r="N18" s="282"/>
      <c r="O18" s="282"/>
      <c r="P18" s="282"/>
      <c r="Q18" s="283"/>
      <c r="R18" s="284"/>
      <c r="S18" s="198"/>
    </row>
    <row r="19" spans="1:19" s="15" customFormat="1" ht="38.25" customHeight="1">
      <c r="A19" s="434"/>
      <c r="B19" s="196" t="s">
        <v>71</v>
      </c>
      <c r="C19" s="197"/>
      <c r="D19" s="278"/>
      <c r="E19" s="278"/>
      <c r="F19" s="278"/>
      <c r="G19" s="279" t="s">
        <v>643</v>
      </c>
      <c r="H19" s="279" t="s">
        <v>643</v>
      </c>
      <c r="I19" s="279" t="s">
        <v>643</v>
      </c>
      <c r="J19" s="279" t="s">
        <v>626</v>
      </c>
      <c r="K19" s="280"/>
      <c r="L19" s="280"/>
      <c r="M19" s="281"/>
      <c r="N19" s="282" t="s">
        <v>643</v>
      </c>
      <c r="O19" s="282" t="s">
        <v>643</v>
      </c>
      <c r="P19" s="282"/>
      <c r="Q19" s="283"/>
      <c r="R19" s="284"/>
      <c r="S19" s="198"/>
    </row>
    <row r="20" spans="1:19" s="15" customFormat="1" ht="38.25" customHeight="1">
      <c r="A20" s="434"/>
      <c r="B20" s="196" t="s">
        <v>73</v>
      </c>
      <c r="C20" s="197" t="s">
        <v>643</v>
      </c>
      <c r="D20" s="278"/>
      <c r="E20" s="278"/>
      <c r="F20" s="278"/>
      <c r="G20" s="279" t="s">
        <v>643</v>
      </c>
      <c r="H20" s="279" t="s">
        <v>643</v>
      </c>
      <c r="I20" s="279" t="s">
        <v>643</v>
      </c>
      <c r="J20" s="279"/>
      <c r="K20" s="280"/>
      <c r="L20" s="280"/>
      <c r="M20" s="281"/>
      <c r="N20" s="282" t="s">
        <v>643</v>
      </c>
      <c r="O20" s="282"/>
      <c r="P20" s="282" t="s">
        <v>643</v>
      </c>
      <c r="Q20" s="283"/>
      <c r="R20" s="284" t="s">
        <v>643</v>
      </c>
      <c r="S20" s="198"/>
    </row>
    <row r="21" spans="1:19" s="15" customFormat="1" ht="38.25" customHeight="1">
      <c r="A21" s="434"/>
      <c r="B21" s="196" t="s">
        <v>344</v>
      </c>
      <c r="C21" s="197"/>
      <c r="D21" s="278"/>
      <c r="E21" s="278"/>
      <c r="F21" s="278"/>
      <c r="G21" s="279"/>
      <c r="H21" s="279"/>
      <c r="I21" s="279"/>
      <c r="J21" s="279"/>
      <c r="K21" s="280" t="s">
        <v>643</v>
      </c>
      <c r="L21" s="305" t="s">
        <v>643</v>
      </c>
      <c r="M21" s="281"/>
      <c r="N21" s="282"/>
      <c r="O21" s="282" t="s">
        <v>643</v>
      </c>
      <c r="P21" s="282"/>
      <c r="Q21" s="283"/>
      <c r="R21" s="284"/>
      <c r="S21" s="198"/>
    </row>
    <row r="22" spans="1:19" s="15" customFormat="1" ht="38.25" customHeight="1">
      <c r="A22" s="434"/>
      <c r="B22" s="196" t="s">
        <v>84</v>
      </c>
      <c r="C22" s="197"/>
      <c r="D22" s="278"/>
      <c r="E22" s="278"/>
      <c r="F22" s="278"/>
      <c r="G22" s="279" t="s">
        <v>643</v>
      </c>
      <c r="H22" s="279" t="s">
        <v>643</v>
      </c>
      <c r="I22" s="279"/>
      <c r="J22" s="279"/>
      <c r="K22" s="280"/>
      <c r="L22" s="280"/>
      <c r="M22" s="281"/>
      <c r="N22" s="282" t="s">
        <v>643</v>
      </c>
      <c r="O22" s="282" t="s">
        <v>643</v>
      </c>
      <c r="P22" s="282" t="s">
        <v>643</v>
      </c>
      <c r="Q22" s="283"/>
      <c r="R22" s="284"/>
      <c r="S22" s="198" t="s">
        <v>643</v>
      </c>
    </row>
    <row r="23" spans="1:19" s="15" customFormat="1" ht="38.25" customHeight="1">
      <c r="A23" s="434"/>
      <c r="B23" s="196" t="s">
        <v>86</v>
      </c>
      <c r="C23" s="197" t="s">
        <v>643</v>
      </c>
      <c r="D23" s="278"/>
      <c r="E23" s="278"/>
      <c r="F23" s="278"/>
      <c r="G23" s="279" t="s">
        <v>643</v>
      </c>
      <c r="H23" s="279"/>
      <c r="I23" s="279"/>
      <c r="J23" s="279"/>
      <c r="K23" s="280"/>
      <c r="L23" s="280"/>
      <c r="M23" s="281"/>
      <c r="N23" s="282" t="s">
        <v>643</v>
      </c>
      <c r="O23" s="282"/>
      <c r="P23" s="282"/>
      <c r="Q23" s="283"/>
      <c r="R23" s="284"/>
      <c r="S23" s="198"/>
    </row>
    <row r="24" spans="1:19" s="15" customFormat="1" ht="38.25" customHeight="1">
      <c r="A24" s="434"/>
      <c r="B24" s="196" t="s">
        <v>87</v>
      </c>
      <c r="C24" s="197"/>
      <c r="D24" s="278"/>
      <c r="E24" s="278"/>
      <c r="F24" s="278"/>
      <c r="G24" s="279" t="s">
        <v>643</v>
      </c>
      <c r="H24" s="279" t="s">
        <v>643</v>
      </c>
      <c r="I24" s="279" t="s">
        <v>643</v>
      </c>
      <c r="J24" s="279" t="s">
        <v>627</v>
      </c>
      <c r="K24" s="280"/>
      <c r="L24" s="280"/>
      <c r="M24" s="281"/>
      <c r="N24" s="282" t="s">
        <v>643</v>
      </c>
      <c r="O24" s="282"/>
      <c r="P24" s="282" t="s">
        <v>643</v>
      </c>
      <c r="Q24" s="283"/>
      <c r="R24" s="284"/>
      <c r="S24" s="198"/>
    </row>
    <row r="25" spans="1:19" s="15" customFormat="1" ht="38.25" customHeight="1">
      <c r="A25" s="434"/>
      <c r="B25" s="196" t="s">
        <v>611</v>
      </c>
      <c r="C25" s="197"/>
      <c r="D25" s="278"/>
      <c r="E25" s="278"/>
      <c r="F25" s="278"/>
      <c r="G25" s="279"/>
      <c r="H25" s="279"/>
      <c r="I25" s="279"/>
      <c r="J25" s="279"/>
      <c r="K25" s="280"/>
      <c r="L25" s="280"/>
      <c r="M25" s="281"/>
      <c r="N25" s="282" t="s">
        <v>643</v>
      </c>
      <c r="O25" s="282"/>
      <c r="P25" s="282"/>
      <c r="Q25" s="283"/>
      <c r="R25" s="284"/>
      <c r="S25" s="198"/>
    </row>
    <row r="26" spans="1:19" s="15" customFormat="1" ht="43.5" customHeight="1">
      <c r="A26" s="434"/>
      <c r="B26" s="196" t="s">
        <v>458</v>
      </c>
      <c r="C26" s="197"/>
      <c r="D26" s="278"/>
      <c r="E26" s="278"/>
      <c r="F26" s="278"/>
      <c r="G26" s="279"/>
      <c r="H26" s="279"/>
      <c r="I26" s="279" t="s">
        <v>1166</v>
      </c>
      <c r="J26" s="279" t="s">
        <v>628</v>
      </c>
      <c r="K26" s="280"/>
      <c r="L26" s="280"/>
      <c r="M26" s="281"/>
      <c r="N26" s="282" t="s">
        <v>643</v>
      </c>
      <c r="O26" s="282" t="s">
        <v>643</v>
      </c>
      <c r="P26" s="282"/>
      <c r="Q26" s="283"/>
      <c r="R26" s="284" t="s">
        <v>643</v>
      </c>
      <c r="S26" s="198"/>
    </row>
    <row r="27" spans="1:19" s="15" customFormat="1" ht="38.25" customHeight="1">
      <c r="A27" s="434"/>
      <c r="B27" s="196" t="s">
        <v>65</v>
      </c>
      <c r="C27" s="197" t="s">
        <v>643</v>
      </c>
      <c r="D27" s="278"/>
      <c r="E27" s="278"/>
      <c r="F27" s="278"/>
      <c r="G27" s="279" t="s">
        <v>643</v>
      </c>
      <c r="H27" s="279" t="s">
        <v>643</v>
      </c>
      <c r="I27" s="279" t="s">
        <v>643</v>
      </c>
      <c r="J27" s="279"/>
      <c r="K27" s="280"/>
      <c r="L27" s="280"/>
      <c r="M27" s="281"/>
      <c r="N27" s="282" t="s">
        <v>643</v>
      </c>
      <c r="O27" s="282" t="s">
        <v>643</v>
      </c>
      <c r="P27" s="282"/>
      <c r="Q27" s="283"/>
      <c r="R27" s="284" t="s">
        <v>643</v>
      </c>
      <c r="S27" s="198"/>
    </row>
    <row r="28" spans="1:19" s="15" customFormat="1" ht="38.25" customHeight="1">
      <c r="A28" s="434"/>
      <c r="B28" s="196" t="s">
        <v>644</v>
      </c>
      <c r="C28" s="197"/>
      <c r="D28" s="278"/>
      <c r="E28" s="278"/>
      <c r="F28" s="278"/>
      <c r="G28" s="279"/>
      <c r="H28" s="279"/>
      <c r="I28" s="279"/>
      <c r="J28" s="279"/>
      <c r="K28" s="280"/>
      <c r="L28" s="280"/>
      <c r="M28" s="281"/>
      <c r="N28" s="282"/>
      <c r="O28" s="282"/>
      <c r="P28" s="282"/>
      <c r="Q28" s="283"/>
      <c r="R28" s="284"/>
      <c r="S28" s="198" t="s">
        <v>643</v>
      </c>
    </row>
    <row r="29" spans="1:19" s="15" customFormat="1" ht="38.25" customHeight="1">
      <c r="A29" s="434"/>
      <c r="B29" s="199" t="s">
        <v>447</v>
      </c>
      <c r="C29" s="200" t="s">
        <v>643</v>
      </c>
      <c r="D29" s="287" t="s">
        <v>643</v>
      </c>
      <c r="E29" s="287" t="s">
        <v>643</v>
      </c>
      <c r="F29" s="287"/>
      <c r="G29" s="288"/>
      <c r="H29" s="288"/>
      <c r="I29" s="288"/>
      <c r="J29" s="288"/>
      <c r="K29" s="289" t="s">
        <v>643</v>
      </c>
      <c r="L29" s="289" t="s">
        <v>643</v>
      </c>
      <c r="M29" s="290" t="s">
        <v>629</v>
      </c>
      <c r="N29" s="291" t="s">
        <v>643</v>
      </c>
      <c r="O29" s="291"/>
      <c r="P29" s="291" t="s">
        <v>643</v>
      </c>
      <c r="Q29" s="292"/>
      <c r="R29" s="293"/>
      <c r="S29" s="201" t="s">
        <v>643</v>
      </c>
    </row>
    <row r="30" spans="1:19" s="205" customFormat="1" ht="9.75" customHeight="1">
      <c r="A30" s="202"/>
      <c r="B30" s="203"/>
      <c r="C30" s="20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04"/>
    </row>
    <row r="31" spans="1:19" s="15" customFormat="1" ht="38.25" customHeight="1">
      <c r="A31" s="445" t="s">
        <v>90</v>
      </c>
      <c r="B31" s="206" t="s">
        <v>415</v>
      </c>
      <c r="C31" s="207"/>
      <c r="D31" s="295"/>
      <c r="E31" s="295" t="s">
        <v>643</v>
      </c>
      <c r="F31" s="295" t="s">
        <v>645</v>
      </c>
      <c r="G31" s="302"/>
      <c r="H31" s="302"/>
      <c r="I31" s="302"/>
      <c r="J31" s="302"/>
      <c r="K31" s="297"/>
      <c r="L31" s="297"/>
      <c r="M31" s="298"/>
      <c r="N31" s="299"/>
      <c r="O31" s="299"/>
      <c r="P31" s="299"/>
      <c r="Q31" s="300"/>
      <c r="R31" s="301"/>
      <c r="S31" s="208"/>
    </row>
    <row r="32" spans="1:19" s="15" customFormat="1" ht="38.25" customHeight="1">
      <c r="A32" s="445"/>
      <c r="B32" s="196" t="s">
        <v>91</v>
      </c>
      <c r="C32" s="197" t="s">
        <v>643</v>
      </c>
      <c r="D32" s="278" t="s">
        <v>643</v>
      </c>
      <c r="E32" s="278"/>
      <c r="F32" s="278"/>
      <c r="G32" s="303"/>
      <c r="H32" s="303"/>
      <c r="I32" s="303"/>
      <c r="J32" s="303"/>
      <c r="K32" s="280"/>
      <c r="L32" s="280"/>
      <c r="M32" s="281"/>
      <c r="N32" s="282"/>
      <c r="O32" s="282" t="s">
        <v>643</v>
      </c>
      <c r="P32" s="282" t="s">
        <v>643</v>
      </c>
      <c r="Q32" s="283"/>
      <c r="R32" s="284" t="s">
        <v>643</v>
      </c>
      <c r="S32" s="198"/>
    </row>
    <row r="33" spans="1:19" s="15" customFormat="1" ht="43.5" customHeight="1">
      <c r="A33" s="445"/>
      <c r="B33" s="196" t="s">
        <v>108</v>
      </c>
      <c r="C33" s="197" t="s">
        <v>643</v>
      </c>
      <c r="D33" s="278" t="s">
        <v>643</v>
      </c>
      <c r="E33" s="278" t="s">
        <v>643</v>
      </c>
      <c r="F33" s="278" t="s">
        <v>647</v>
      </c>
      <c r="G33" s="303"/>
      <c r="H33" s="303"/>
      <c r="I33" s="303"/>
      <c r="J33" s="303"/>
      <c r="K33" s="280"/>
      <c r="L33" s="280"/>
      <c r="M33" s="281"/>
      <c r="N33" s="282" t="s">
        <v>643</v>
      </c>
      <c r="O33" s="282"/>
      <c r="P33" s="282" t="s">
        <v>643</v>
      </c>
      <c r="Q33" s="283"/>
      <c r="R33" s="284" t="s">
        <v>643</v>
      </c>
      <c r="S33" s="198"/>
    </row>
    <row r="34" spans="1:19" s="15" customFormat="1" ht="38.25" customHeight="1">
      <c r="A34" s="445"/>
      <c r="B34" s="196" t="s">
        <v>454</v>
      </c>
      <c r="C34" s="197" t="s">
        <v>643</v>
      </c>
      <c r="D34" s="278"/>
      <c r="E34" s="278"/>
      <c r="F34" s="278"/>
      <c r="G34" s="279"/>
      <c r="H34" s="279"/>
      <c r="I34" s="279"/>
      <c r="J34" s="279"/>
      <c r="K34" s="280"/>
      <c r="L34" s="280"/>
      <c r="M34" s="281"/>
      <c r="N34" s="282"/>
      <c r="O34" s="282"/>
      <c r="P34" s="282"/>
      <c r="Q34" s="283"/>
      <c r="R34" s="284"/>
      <c r="S34" s="198"/>
    </row>
    <row r="35" spans="1:19" s="15" customFormat="1" ht="38.25" customHeight="1">
      <c r="A35" s="445"/>
      <c r="B35" s="196" t="s">
        <v>118</v>
      </c>
      <c r="C35" s="197" t="s">
        <v>643</v>
      </c>
      <c r="D35" s="278"/>
      <c r="E35" s="278"/>
      <c r="F35" s="278"/>
      <c r="G35" s="279"/>
      <c r="H35" s="279"/>
      <c r="I35" s="279"/>
      <c r="J35" s="279"/>
      <c r="K35" s="280"/>
      <c r="L35" s="280"/>
      <c r="M35" s="281"/>
      <c r="N35" s="282"/>
      <c r="O35" s="282"/>
      <c r="P35" s="282"/>
      <c r="Q35" s="283"/>
      <c r="R35" s="284"/>
      <c r="S35" s="198"/>
    </row>
    <row r="36" spans="1:19" s="15" customFormat="1" ht="38.25" customHeight="1">
      <c r="A36" s="445"/>
      <c r="B36" s="199" t="s">
        <v>122</v>
      </c>
      <c r="C36" s="200" t="s">
        <v>643</v>
      </c>
      <c r="D36" s="287" t="s">
        <v>643</v>
      </c>
      <c r="E36" s="287" t="s">
        <v>643</v>
      </c>
      <c r="F36" s="287" t="s">
        <v>648</v>
      </c>
      <c r="G36" s="288"/>
      <c r="H36" s="288"/>
      <c r="I36" s="288"/>
      <c r="J36" s="288"/>
      <c r="K36" s="289"/>
      <c r="L36" s="289"/>
      <c r="M36" s="290"/>
      <c r="N36" s="291"/>
      <c r="O36" s="291"/>
      <c r="P36" s="291"/>
      <c r="Q36" s="292"/>
      <c r="R36" s="293"/>
      <c r="S36" s="201"/>
    </row>
    <row r="37" spans="1:19" s="205" customFormat="1" ht="9.75" customHeight="1">
      <c r="A37" s="202"/>
      <c r="B37" s="203"/>
      <c r="C37" s="20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04"/>
    </row>
    <row r="38" spans="1:19" s="15" customFormat="1" ht="38.25" customHeight="1">
      <c r="A38" s="446" t="s">
        <v>127</v>
      </c>
      <c r="B38" s="206" t="s">
        <v>128</v>
      </c>
      <c r="C38" s="207" t="s">
        <v>643</v>
      </c>
      <c r="D38" s="295"/>
      <c r="E38" s="295"/>
      <c r="F38" s="295" t="s">
        <v>629</v>
      </c>
      <c r="G38" s="296"/>
      <c r="H38" s="296"/>
      <c r="I38" s="296"/>
      <c r="J38" s="296"/>
      <c r="K38" s="297"/>
      <c r="L38" s="297"/>
      <c r="M38" s="298"/>
      <c r="N38" s="299" t="s">
        <v>643</v>
      </c>
      <c r="O38" s="299"/>
      <c r="P38" s="299"/>
      <c r="Q38" s="300"/>
      <c r="R38" s="301" t="s">
        <v>643</v>
      </c>
      <c r="S38" s="208"/>
    </row>
    <row r="39" spans="1:19" s="15" customFormat="1" ht="38.25" customHeight="1">
      <c r="A39" s="446"/>
      <c r="B39" s="196" t="s">
        <v>131</v>
      </c>
      <c r="C39" s="197" t="s">
        <v>643</v>
      </c>
      <c r="D39" s="278" t="s">
        <v>643</v>
      </c>
      <c r="E39" s="278" t="s">
        <v>643</v>
      </c>
      <c r="F39" s="278" t="s">
        <v>645</v>
      </c>
      <c r="G39" s="303"/>
      <c r="H39" s="303"/>
      <c r="I39" s="303"/>
      <c r="J39" s="303"/>
      <c r="K39" s="280"/>
      <c r="L39" s="280"/>
      <c r="M39" s="281"/>
      <c r="N39" s="282"/>
      <c r="O39" s="282"/>
      <c r="P39" s="282"/>
      <c r="Q39" s="283"/>
      <c r="R39" s="284" t="s">
        <v>643</v>
      </c>
      <c r="S39" s="198"/>
    </row>
    <row r="40" spans="1:19" s="15" customFormat="1" ht="38.25" customHeight="1">
      <c r="A40" s="446"/>
      <c r="B40" s="196" t="s">
        <v>135</v>
      </c>
      <c r="C40" s="197" t="s">
        <v>643</v>
      </c>
      <c r="D40" s="278"/>
      <c r="E40" s="278"/>
      <c r="F40" s="278" t="s">
        <v>351</v>
      </c>
      <c r="G40" s="279"/>
      <c r="H40" s="279"/>
      <c r="I40" s="279"/>
      <c r="J40" s="279"/>
      <c r="K40" s="280"/>
      <c r="L40" s="280"/>
      <c r="M40" s="281"/>
      <c r="N40" s="282"/>
      <c r="O40" s="282"/>
      <c r="P40" s="282"/>
      <c r="Q40" s="283"/>
      <c r="R40" s="284"/>
      <c r="S40" s="198"/>
    </row>
    <row r="41" spans="1:19" s="15" customFormat="1" ht="38.25" customHeight="1">
      <c r="A41" s="446"/>
      <c r="B41" s="199" t="s">
        <v>137</v>
      </c>
      <c r="C41" s="200" t="s">
        <v>643</v>
      </c>
      <c r="D41" s="287" t="s">
        <v>643</v>
      </c>
      <c r="E41" s="287" t="s">
        <v>643</v>
      </c>
      <c r="F41" s="287" t="s">
        <v>351</v>
      </c>
      <c r="G41" s="304"/>
      <c r="H41" s="304"/>
      <c r="I41" s="304"/>
      <c r="J41" s="304"/>
      <c r="K41" s="289"/>
      <c r="L41" s="289"/>
      <c r="M41" s="290"/>
      <c r="N41" s="291"/>
      <c r="O41" s="291"/>
      <c r="P41" s="291"/>
      <c r="Q41" s="292"/>
      <c r="R41" s="293" t="s">
        <v>643</v>
      </c>
      <c r="S41" s="201"/>
    </row>
    <row r="42" spans="1:19" s="205" customFormat="1" ht="9.75" customHeight="1">
      <c r="A42" s="209"/>
      <c r="B42" s="210"/>
      <c r="C42" s="20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04"/>
    </row>
    <row r="43" spans="1:19" s="15" customFormat="1" ht="38.25" customHeight="1">
      <c r="A43" s="445" t="s">
        <v>630</v>
      </c>
      <c r="B43" s="206" t="s">
        <v>356</v>
      </c>
      <c r="C43" s="207"/>
      <c r="D43" s="295"/>
      <c r="E43" s="295"/>
      <c r="F43" s="295"/>
      <c r="G43" s="302"/>
      <c r="H43" s="302"/>
      <c r="I43" s="302"/>
      <c r="J43" s="302"/>
      <c r="K43" s="297" t="s">
        <v>643</v>
      </c>
      <c r="L43" s="297"/>
      <c r="M43" s="298"/>
      <c r="N43" s="299"/>
      <c r="O43" s="299"/>
      <c r="P43" s="299" t="s">
        <v>643</v>
      </c>
      <c r="Q43" s="300"/>
      <c r="R43" s="301" t="s">
        <v>643</v>
      </c>
      <c r="S43" s="208"/>
    </row>
    <row r="44" spans="1:19" s="15" customFormat="1" ht="38.25" customHeight="1">
      <c r="A44" s="434"/>
      <c r="B44" s="196" t="s">
        <v>353</v>
      </c>
      <c r="C44" s="197"/>
      <c r="D44" s="278"/>
      <c r="E44" s="278"/>
      <c r="F44" s="278"/>
      <c r="G44" s="279"/>
      <c r="H44" s="279"/>
      <c r="I44" s="279"/>
      <c r="J44" s="279"/>
      <c r="K44" s="280" t="s">
        <v>643</v>
      </c>
      <c r="L44" s="280"/>
      <c r="M44" s="281"/>
      <c r="N44" s="282"/>
      <c r="O44" s="282"/>
      <c r="P44" s="282"/>
      <c r="Q44" s="283"/>
      <c r="R44" s="284"/>
      <c r="S44" s="198"/>
    </row>
    <row r="45" spans="1:19" s="15" customFormat="1" ht="38.25" customHeight="1">
      <c r="A45" s="434"/>
      <c r="B45" s="196" t="s">
        <v>452</v>
      </c>
      <c r="C45" s="197" t="s">
        <v>643</v>
      </c>
      <c r="D45" s="278"/>
      <c r="E45" s="278"/>
      <c r="F45" s="278"/>
      <c r="G45" s="279"/>
      <c r="H45" s="279"/>
      <c r="I45" s="279"/>
      <c r="J45" s="279"/>
      <c r="K45" s="305"/>
      <c r="L45" s="305"/>
      <c r="M45" s="281"/>
      <c r="N45" s="282"/>
      <c r="O45" s="282"/>
      <c r="P45" s="282"/>
      <c r="Q45" s="283"/>
      <c r="R45" s="284"/>
      <c r="S45" s="198"/>
    </row>
    <row r="46" spans="1:19" s="15" customFormat="1" ht="38.25" customHeight="1">
      <c r="A46" s="434"/>
      <c r="B46" s="196" t="s">
        <v>350</v>
      </c>
      <c r="C46" s="197"/>
      <c r="D46" s="278"/>
      <c r="E46" s="278"/>
      <c r="F46" s="278"/>
      <c r="G46" s="279"/>
      <c r="H46" s="279"/>
      <c r="I46" s="279"/>
      <c r="J46" s="279"/>
      <c r="K46" s="305"/>
      <c r="L46" s="305" t="s">
        <v>643</v>
      </c>
      <c r="M46" s="281"/>
      <c r="N46" s="282"/>
      <c r="O46" s="282"/>
      <c r="P46" s="282"/>
      <c r="Q46" s="283"/>
      <c r="R46" s="284"/>
      <c r="S46" s="198"/>
    </row>
    <row r="47" spans="1:19" s="15" customFormat="1" ht="38.25" customHeight="1">
      <c r="A47" s="434"/>
      <c r="B47" s="196" t="s">
        <v>572</v>
      </c>
      <c r="C47" s="197"/>
      <c r="D47" s="278"/>
      <c r="E47" s="278"/>
      <c r="F47" s="278"/>
      <c r="G47" s="303"/>
      <c r="H47" s="303"/>
      <c r="I47" s="303"/>
      <c r="J47" s="303"/>
      <c r="K47" s="280"/>
      <c r="L47" s="280"/>
      <c r="M47" s="281"/>
      <c r="N47" s="282"/>
      <c r="O47" s="282"/>
      <c r="P47" s="282"/>
      <c r="Q47" s="283"/>
      <c r="R47" s="284"/>
      <c r="S47" s="198" t="s">
        <v>643</v>
      </c>
    </row>
    <row r="48" spans="1:19" s="15" customFormat="1" ht="38.25" customHeight="1">
      <c r="A48" s="434"/>
      <c r="B48" s="196" t="s">
        <v>355</v>
      </c>
      <c r="C48" s="197"/>
      <c r="D48" s="278"/>
      <c r="E48" s="278"/>
      <c r="F48" s="278"/>
      <c r="G48" s="279"/>
      <c r="H48" s="279"/>
      <c r="I48" s="279"/>
      <c r="J48" s="279"/>
      <c r="K48" s="280" t="s">
        <v>643</v>
      </c>
      <c r="L48" s="305" t="s">
        <v>643</v>
      </c>
      <c r="M48" s="281"/>
      <c r="N48" s="282"/>
      <c r="O48" s="282"/>
      <c r="P48" s="282"/>
      <c r="Q48" s="283"/>
      <c r="R48" s="284"/>
      <c r="S48" s="198"/>
    </row>
    <row r="49" spans="1:21" s="15" customFormat="1" ht="38.25" customHeight="1">
      <c r="A49" s="434"/>
      <c r="B49" s="196" t="s">
        <v>354</v>
      </c>
      <c r="C49" s="197"/>
      <c r="D49" s="278"/>
      <c r="E49" s="278"/>
      <c r="F49" s="278"/>
      <c r="G49" s="303"/>
      <c r="H49" s="303"/>
      <c r="I49" s="303"/>
      <c r="J49" s="303"/>
      <c r="K49" s="305" t="s">
        <v>643</v>
      </c>
      <c r="L49" s="305"/>
      <c r="M49" s="281"/>
      <c r="N49" s="282"/>
      <c r="O49" s="282"/>
      <c r="P49" s="282"/>
      <c r="Q49" s="283"/>
      <c r="R49" s="284"/>
      <c r="S49" s="198"/>
    </row>
    <row r="50" spans="1:21" s="15" customFormat="1" ht="38.25" customHeight="1">
      <c r="A50" s="434"/>
      <c r="B50" s="196" t="s">
        <v>678</v>
      </c>
      <c r="C50" s="197"/>
      <c r="D50" s="278"/>
      <c r="E50" s="278"/>
      <c r="F50" s="278"/>
      <c r="G50" s="303"/>
      <c r="H50" s="303"/>
      <c r="I50" s="303"/>
      <c r="J50" s="303"/>
      <c r="K50" s="305" t="s">
        <v>643</v>
      </c>
      <c r="L50" s="305"/>
      <c r="M50" s="281"/>
      <c r="N50" s="282"/>
      <c r="O50" s="282"/>
      <c r="P50" s="282"/>
      <c r="Q50" s="283"/>
      <c r="R50" s="284"/>
      <c r="S50" s="198"/>
      <c r="U50" s="359"/>
    </row>
    <row r="51" spans="1:21" s="15" customFormat="1" ht="38.25" customHeight="1">
      <c r="A51" s="434"/>
      <c r="B51" s="196" t="s">
        <v>679</v>
      </c>
      <c r="C51" s="197"/>
      <c r="D51" s="278"/>
      <c r="E51" s="278"/>
      <c r="F51" s="278"/>
      <c r="G51" s="303"/>
      <c r="H51" s="303"/>
      <c r="I51" s="303"/>
      <c r="J51" s="303"/>
      <c r="K51" s="305" t="s">
        <v>643</v>
      </c>
      <c r="L51" s="305"/>
      <c r="M51" s="281"/>
      <c r="N51" s="282"/>
      <c r="O51" s="282"/>
      <c r="P51" s="282"/>
      <c r="Q51" s="283"/>
      <c r="R51" s="284"/>
      <c r="S51" s="198"/>
      <c r="U51" s="359"/>
    </row>
    <row r="52" spans="1:21" s="15" customFormat="1" ht="38.25" customHeight="1">
      <c r="A52" s="434"/>
      <c r="B52" s="196" t="s">
        <v>569</v>
      </c>
      <c r="C52" s="197"/>
      <c r="D52" s="278"/>
      <c r="E52" s="278"/>
      <c r="F52" s="278"/>
      <c r="G52" s="279"/>
      <c r="H52" s="279"/>
      <c r="I52" s="279"/>
      <c r="J52" s="279"/>
      <c r="K52" s="305"/>
      <c r="L52" s="305"/>
      <c r="M52" s="281"/>
      <c r="N52" s="282" t="s">
        <v>643</v>
      </c>
      <c r="O52" s="282"/>
      <c r="P52" s="282"/>
      <c r="Q52" s="283"/>
      <c r="R52" s="284" t="s">
        <v>643</v>
      </c>
      <c r="S52" s="198" t="s">
        <v>643</v>
      </c>
    </row>
    <row r="53" spans="1:21" s="15" customFormat="1" ht="38.25" customHeight="1">
      <c r="A53" s="434"/>
      <c r="B53" s="196" t="s">
        <v>200</v>
      </c>
      <c r="C53" s="197" t="s">
        <v>643</v>
      </c>
      <c r="D53" s="278"/>
      <c r="E53" s="278"/>
      <c r="F53" s="278"/>
      <c r="G53" s="303"/>
      <c r="H53" s="303"/>
      <c r="I53" s="303"/>
      <c r="J53" s="303"/>
      <c r="K53" s="305"/>
      <c r="L53" s="305"/>
      <c r="M53" s="281"/>
      <c r="N53" s="282"/>
      <c r="O53" s="282"/>
      <c r="P53" s="282"/>
      <c r="Q53" s="283"/>
      <c r="R53" s="284"/>
      <c r="S53" s="198"/>
    </row>
    <row r="54" spans="1:21" s="15" customFormat="1" ht="38.25" customHeight="1">
      <c r="A54" s="434"/>
      <c r="B54" s="196" t="s">
        <v>206</v>
      </c>
      <c r="C54" s="197" t="s">
        <v>643</v>
      </c>
      <c r="D54" s="278"/>
      <c r="E54" s="278"/>
      <c r="F54" s="278"/>
      <c r="G54" s="279"/>
      <c r="H54" s="279"/>
      <c r="I54" s="279"/>
      <c r="J54" s="279"/>
      <c r="K54" s="280" t="s">
        <v>643</v>
      </c>
      <c r="L54" s="280"/>
      <c r="M54" s="281"/>
      <c r="N54" s="282"/>
      <c r="O54" s="282"/>
      <c r="P54" s="282"/>
      <c r="Q54" s="283"/>
      <c r="R54" s="284"/>
      <c r="S54" s="198"/>
    </row>
    <row r="55" spans="1:21" s="15" customFormat="1" ht="38.25" customHeight="1">
      <c r="A55" s="434"/>
      <c r="B55" s="196" t="s">
        <v>453</v>
      </c>
      <c r="C55" s="197" t="s">
        <v>643</v>
      </c>
      <c r="D55" s="278"/>
      <c r="E55" s="278"/>
      <c r="F55" s="278"/>
      <c r="G55" s="279"/>
      <c r="H55" s="279"/>
      <c r="I55" s="279"/>
      <c r="J55" s="279"/>
      <c r="K55" s="280"/>
      <c r="L55" s="280"/>
      <c r="M55" s="281"/>
      <c r="N55" s="282"/>
      <c r="O55" s="282"/>
      <c r="P55" s="282"/>
      <c r="Q55" s="283"/>
      <c r="R55" s="284"/>
      <c r="S55" s="198"/>
    </row>
    <row r="56" spans="1:21" s="15" customFormat="1" ht="38.25" customHeight="1">
      <c r="A56" s="434"/>
      <c r="B56" s="196" t="s">
        <v>614</v>
      </c>
      <c r="C56" s="197"/>
      <c r="D56" s="278"/>
      <c r="E56" s="278"/>
      <c r="F56" s="278"/>
      <c r="G56" s="279"/>
      <c r="H56" s="279"/>
      <c r="I56" s="279"/>
      <c r="J56" s="279"/>
      <c r="K56" s="305"/>
      <c r="L56" s="305"/>
      <c r="M56" s="281"/>
      <c r="N56" s="282"/>
      <c r="O56" s="282"/>
      <c r="P56" s="282" t="s">
        <v>643</v>
      </c>
      <c r="Q56" s="283"/>
      <c r="R56" s="284"/>
      <c r="S56" s="198"/>
    </row>
    <row r="57" spans="1:21" s="15" customFormat="1" ht="38.25" customHeight="1">
      <c r="A57" s="434"/>
      <c r="B57" s="196" t="s">
        <v>612</v>
      </c>
      <c r="C57" s="197"/>
      <c r="D57" s="278"/>
      <c r="E57" s="278"/>
      <c r="F57" s="278"/>
      <c r="G57" s="279"/>
      <c r="H57" s="279"/>
      <c r="I57" s="279"/>
      <c r="J57" s="279"/>
      <c r="K57" s="280"/>
      <c r="L57" s="280"/>
      <c r="M57" s="281"/>
      <c r="N57" s="282" t="s">
        <v>643</v>
      </c>
      <c r="O57" s="282"/>
      <c r="P57" s="282"/>
      <c r="Q57" s="283"/>
      <c r="R57" s="284"/>
      <c r="S57" s="198"/>
    </row>
    <row r="58" spans="1:21" s="15" customFormat="1" ht="38.25" customHeight="1">
      <c r="A58" s="434"/>
      <c r="B58" s="196" t="s">
        <v>455</v>
      </c>
      <c r="C58" s="197" t="s">
        <v>643</v>
      </c>
      <c r="D58" s="278"/>
      <c r="E58" s="278" t="s">
        <v>643</v>
      </c>
      <c r="F58" s="278" t="s">
        <v>626</v>
      </c>
      <c r="G58" s="279"/>
      <c r="H58" s="279"/>
      <c r="I58" s="279"/>
      <c r="J58" s="279"/>
      <c r="K58" s="280"/>
      <c r="L58" s="280"/>
      <c r="M58" s="281"/>
      <c r="N58" s="282"/>
      <c r="O58" s="282"/>
      <c r="P58" s="282" t="s">
        <v>643</v>
      </c>
      <c r="Q58" s="283"/>
      <c r="R58" s="284"/>
      <c r="S58" s="198"/>
    </row>
    <row r="59" spans="1:21" s="15" customFormat="1" ht="38.25" customHeight="1">
      <c r="A59" s="434"/>
      <c r="B59" s="199" t="s">
        <v>631</v>
      </c>
      <c r="C59" s="200" t="s">
        <v>643</v>
      </c>
      <c r="D59" s="287"/>
      <c r="E59" s="287"/>
      <c r="F59" s="287"/>
      <c r="G59" s="288"/>
      <c r="H59" s="288"/>
      <c r="I59" s="288"/>
      <c r="J59" s="288"/>
      <c r="K59" s="289"/>
      <c r="L59" s="289"/>
      <c r="M59" s="290"/>
      <c r="N59" s="291" t="s">
        <v>643</v>
      </c>
      <c r="O59" s="291" t="s">
        <v>643</v>
      </c>
      <c r="P59" s="291" t="s">
        <v>643</v>
      </c>
      <c r="Q59" s="292"/>
      <c r="R59" s="293"/>
      <c r="S59" s="201"/>
    </row>
    <row r="60" spans="1:21" s="205" customFormat="1" ht="9.75" customHeight="1">
      <c r="A60" s="202"/>
      <c r="B60" s="203"/>
      <c r="C60" s="204"/>
      <c r="D60" s="294"/>
      <c r="E60" s="294"/>
      <c r="F60" s="294"/>
      <c r="G60" s="294"/>
      <c r="H60" s="294"/>
      <c r="I60" s="294"/>
      <c r="J60" s="294"/>
      <c r="K60" s="306"/>
      <c r="L60" s="306"/>
      <c r="M60" s="294"/>
      <c r="N60" s="294"/>
      <c r="O60" s="294"/>
      <c r="P60" s="294"/>
      <c r="Q60" s="294"/>
      <c r="R60" s="294"/>
      <c r="S60" s="204"/>
    </row>
    <row r="61" spans="1:21" s="15" customFormat="1" ht="38.25" customHeight="1">
      <c r="A61" s="434" t="s">
        <v>632</v>
      </c>
      <c r="B61" s="206" t="s">
        <v>242</v>
      </c>
      <c r="C61" s="207" t="s">
        <v>643</v>
      </c>
      <c r="D61" s="295" t="s">
        <v>643</v>
      </c>
      <c r="E61" s="295" t="s">
        <v>643</v>
      </c>
      <c r="F61" s="295"/>
      <c r="G61" s="296"/>
      <c r="H61" s="296"/>
      <c r="I61" s="296"/>
      <c r="J61" s="296"/>
      <c r="K61" s="307" t="s">
        <v>643</v>
      </c>
      <c r="L61" s="307" t="s">
        <v>643</v>
      </c>
      <c r="M61" s="298"/>
      <c r="N61" s="299"/>
      <c r="O61" s="299"/>
      <c r="P61" s="299"/>
      <c r="Q61" s="300"/>
      <c r="R61" s="301" t="s">
        <v>643</v>
      </c>
      <c r="S61" s="208" t="s">
        <v>643</v>
      </c>
    </row>
    <row r="62" spans="1:21" s="15" customFormat="1" ht="38.25" customHeight="1">
      <c r="A62" s="434"/>
      <c r="B62" s="196" t="s">
        <v>220</v>
      </c>
      <c r="C62" s="197"/>
      <c r="D62" s="278"/>
      <c r="E62" s="278"/>
      <c r="F62" s="278"/>
      <c r="G62" s="279"/>
      <c r="H62" s="279"/>
      <c r="I62" s="279"/>
      <c r="J62" s="279"/>
      <c r="K62" s="280"/>
      <c r="L62" s="280"/>
      <c r="M62" s="281"/>
      <c r="N62" s="282" t="s">
        <v>643</v>
      </c>
      <c r="O62" s="282"/>
      <c r="P62" s="282"/>
      <c r="Q62" s="283"/>
      <c r="R62" s="284" t="s">
        <v>643</v>
      </c>
      <c r="S62" s="198" t="s">
        <v>643</v>
      </c>
    </row>
    <row r="63" spans="1:21" s="15" customFormat="1" ht="38.25" customHeight="1">
      <c r="A63" s="434"/>
      <c r="B63" s="196" t="s">
        <v>633</v>
      </c>
      <c r="C63" s="197"/>
      <c r="D63" s="278"/>
      <c r="E63" s="278"/>
      <c r="F63" s="278"/>
      <c r="G63" s="279"/>
      <c r="H63" s="279"/>
      <c r="I63" s="279"/>
      <c r="J63" s="279"/>
      <c r="K63" s="280"/>
      <c r="L63" s="280"/>
      <c r="M63" s="281"/>
      <c r="N63" s="282" t="s">
        <v>643</v>
      </c>
      <c r="O63" s="282" t="s">
        <v>643</v>
      </c>
      <c r="P63" s="282"/>
      <c r="Q63" s="283"/>
      <c r="R63" s="284"/>
      <c r="S63" s="198"/>
    </row>
    <row r="64" spans="1:21" ht="38.25" customHeight="1">
      <c r="A64" s="434"/>
      <c r="B64" s="196" t="s">
        <v>570</v>
      </c>
      <c r="C64" s="197"/>
      <c r="D64" s="278"/>
      <c r="E64" s="278"/>
      <c r="F64" s="278"/>
      <c r="G64" s="279"/>
      <c r="H64" s="279"/>
      <c r="I64" s="279"/>
      <c r="J64" s="279"/>
      <c r="K64" s="280"/>
      <c r="L64" s="280"/>
      <c r="M64" s="281"/>
      <c r="N64" s="282"/>
      <c r="O64" s="282"/>
      <c r="P64" s="282"/>
      <c r="Q64" s="308"/>
      <c r="R64" s="284"/>
      <c r="S64" s="198" t="s">
        <v>643</v>
      </c>
    </row>
    <row r="65" spans="1:19" ht="38.25" customHeight="1">
      <c r="A65" s="434"/>
      <c r="B65" s="196" t="s">
        <v>361</v>
      </c>
      <c r="C65" s="197"/>
      <c r="D65" s="278"/>
      <c r="E65" s="278"/>
      <c r="F65" s="278"/>
      <c r="G65" s="279"/>
      <c r="H65" s="279"/>
      <c r="I65" s="279"/>
      <c r="J65" s="279"/>
      <c r="K65" s="280"/>
      <c r="L65" s="280"/>
      <c r="M65" s="281"/>
      <c r="N65" s="282"/>
      <c r="O65" s="282"/>
      <c r="P65" s="282" t="s">
        <v>643</v>
      </c>
      <c r="Q65" s="308"/>
      <c r="R65" s="284"/>
      <c r="S65" s="198"/>
    </row>
    <row r="66" spans="1:19" s="15" customFormat="1" ht="38.25" customHeight="1">
      <c r="A66" s="434"/>
      <c r="B66" s="196" t="s">
        <v>221</v>
      </c>
      <c r="C66" s="197" t="s">
        <v>643</v>
      </c>
      <c r="D66" s="278"/>
      <c r="E66" s="278"/>
      <c r="F66" s="278"/>
      <c r="G66" s="303"/>
      <c r="H66" s="303"/>
      <c r="I66" s="303"/>
      <c r="J66" s="303"/>
      <c r="K66" s="280" t="s">
        <v>643</v>
      </c>
      <c r="L66" s="280"/>
      <c r="M66" s="281"/>
      <c r="N66" s="282"/>
      <c r="O66" s="282"/>
      <c r="P66" s="282"/>
      <c r="Q66" s="283"/>
      <c r="R66" s="284"/>
      <c r="S66" s="198"/>
    </row>
    <row r="67" spans="1:19" s="15" customFormat="1" ht="38.25" customHeight="1">
      <c r="A67" s="434"/>
      <c r="B67" s="196" t="s">
        <v>223</v>
      </c>
      <c r="C67" s="197" t="s">
        <v>643</v>
      </c>
      <c r="D67" s="278"/>
      <c r="E67" s="278"/>
      <c r="F67" s="278"/>
      <c r="G67" s="279"/>
      <c r="H67" s="279"/>
      <c r="I67" s="279"/>
      <c r="J67" s="279"/>
      <c r="K67" s="280"/>
      <c r="L67" s="280"/>
      <c r="M67" s="281"/>
      <c r="N67" s="282"/>
      <c r="O67" s="282"/>
      <c r="P67" s="282"/>
      <c r="Q67" s="283"/>
      <c r="R67" s="284"/>
      <c r="S67" s="198"/>
    </row>
    <row r="68" spans="1:19" s="15" customFormat="1" ht="38.25" customHeight="1">
      <c r="A68" s="434"/>
      <c r="B68" s="196" t="s">
        <v>605</v>
      </c>
      <c r="C68" s="197"/>
      <c r="D68" s="278"/>
      <c r="E68" s="278"/>
      <c r="F68" s="278"/>
      <c r="G68" s="279"/>
      <c r="H68" s="279"/>
      <c r="I68" s="279"/>
      <c r="J68" s="279"/>
      <c r="K68" s="280"/>
      <c r="L68" s="280"/>
      <c r="M68" s="281"/>
      <c r="N68" s="282" t="s">
        <v>643</v>
      </c>
      <c r="O68" s="282"/>
      <c r="P68" s="282"/>
      <c r="Q68" s="283"/>
      <c r="R68" s="284"/>
      <c r="S68" s="198"/>
    </row>
    <row r="69" spans="1:19" s="15" customFormat="1" ht="38.25" customHeight="1">
      <c r="A69" s="434"/>
      <c r="B69" s="196" t="s">
        <v>272</v>
      </c>
      <c r="C69" s="197"/>
      <c r="D69" s="278"/>
      <c r="E69" s="278"/>
      <c r="F69" s="278"/>
      <c r="G69" s="303"/>
      <c r="H69" s="303"/>
      <c r="I69" s="303"/>
      <c r="J69" s="303"/>
      <c r="K69" s="280"/>
      <c r="L69" s="280"/>
      <c r="M69" s="281"/>
      <c r="N69" s="282" t="s">
        <v>643</v>
      </c>
      <c r="O69" s="282"/>
      <c r="P69" s="282"/>
      <c r="Q69" s="283"/>
      <c r="R69" s="284"/>
      <c r="S69" s="198"/>
    </row>
    <row r="70" spans="1:19" s="15" customFormat="1" ht="38.25" customHeight="1">
      <c r="A70" s="434"/>
      <c r="B70" s="196" t="s">
        <v>225</v>
      </c>
      <c r="C70" s="197" t="s">
        <v>643</v>
      </c>
      <c r="D70" s="278"/>
      <c r="E70" s="278"/>
      <c r="F70" s="278"/>
      <c r="G70" s="303"/>
      <c r="H70" s="303"/>
      <c r="I70" s="303"/>
      <c r="J70" s="303"/>
      <c r="K70" s="280"/>
      <c r="L70" s="280"/>
      <c r="M70" s="281"/>
      <c r="N70" s="282"/>
      <c r="O70" s="282"/>
      <c r="P70" s="282"/>
      <c r="Q70" s="283"/>
      <c r="R70" s="284"/>
      <c r="S70" s="198"/>
    </row>
    <row r="71" spans="1:19" s="15" customFormat="1" ht="38.25" customHeight="1">
      <c r="A71" s="434"/>
      <c r="B71" s="196" t="s">
        <v>228</v>
      </c>
      <c r="C71" s="197" t="s">
        <v>643</v>
      </c>
      <c r="D71" s="278" t="s">
        <v>643</v>
      </c>
      <c r="E71" s="278"/>
      <c r="F71" s="278"/>
      <c r="G71" s="279"/>
      <c r="H71" s="279"/>
      <c r="I71" s="279"/>
      <c r="J71" s="279"/>
      <c r="K71" s="280"/>
      <c r="L71" s="280" t="s">
        <v>643</v>
      </c>
      <c r="M71" s="281"/>
      <c r="N71" s="282" t="s">
        <v>643</v>
      </c>
      <c r="O71" s="282" t="s">
        <v>643</v>
      </c>
      <c r="P71" s="282"/>
      <c r="Q71" s="283"/>
      <c r="R71" s="284"/>
      <c r="S71" s="198"/>
    </row>
    <row r="72" spans="1:19" s="15" customFormat="1" ht="38.25" customHeight="1">
      <c r="A72" s="434"/>
      <c r="B72" s="196" t="s">
        <v>456</v>
      </c>
      <c r="C72" s="197" t="s">
        <v>643</v>
      </c>
      <c r="D72" s="278" t="s">
        <v>643</v>
      </c>
      <c r="E72" s="278" t="s">
        <v>643</v>
      </c>
      <c r="F72" s="278" t="s">
        <v>626</v>
      </c>
      <c r="G72" s="279"/>
      <c r="H72" s="279"/>
      <c r="I72" s="279"/>
      <c r="J72" s="279"/>
      <c r="K72" s="280"/>
      <c r="L72" s="280"/>
      <c r="M72" s="281"/>
      <c r="N72" s="282" t="s">
        <v>643</v>
      </c>
      <c r="O72" s="282"/>
      <c r="P72" s="282" t="s">
        <v>643</v>
      </c>
      <c r="Q72" s="283"/>
      <c r="R72" s="284"/>
      <c r="S72" s="198"/>
    </row>
    <row r="73" spans="1:19" s="15" customFormat="1" ht="38.25" customHeight="1">
      <c r="A73" s="434"/>
      <c r="B73" s="196" t="s">
        <v>275</v>
      </c>
      <c r="C73" s="197"/>
      <c r="D73" s="278"/>
      <c r="E73" s="278"/>
      <c r="F73" s="278"/>
      <c r="G73" s="279"/>
      <c r="H73" s="279"/>
      <c r="I73" s="279"/>
      <c r="J73" s="279"/>
      <c r="K73" s="280"/>
      <c r="L73" s="280"/>
      <c r="M73" s="281"/>
      <c r="N73" s="282" t="s">
        <v>643</v>
      </c>
      <c r="O73" s="282"/>
      <c r="P73" s="282"/>
      <c r="Q73" s="283"/>
      <c r="R73" s="284"/>
      <c r="S73" s="198"/>
    </row>
    <row r="74" spans="1:19" s="15" customFormat="1" ht="38.25" customHeight="1">
      <c r="A74" s="435"/>
      <c r="B74" s="214" t="s">
        <v>649</v>
      </c>
      <c r="C74" s="215"/>
      <c r="D74" s="309"/>
      <c r="E74" s="309"/>
      <c r="F74" s="309"/>
      <c r="G74" s="310"/>
      <c r="H74" s="310"/>
      <c r="I74" s="310"/>
      <c r="J74" s="310"/>
      <c r="K74" s="311"/>
      <c r="L74" s="311"/>
      <c r="M74" s="312"/>
      <c r="N74" s="313" t="s">
        <v>643</v>
      </c>
      <c r="O74" s="313"/>
      <c r="P74" s="313"/>
      <c r="Q74" s="314"/>
      <c r="R74" s="315"/>
      <c r="S74" s="216"/>
    </row>
    <row r="75" spans="1:19" s="15" customFormat="1" ht="39" customHeight="1">
      <c r="A75" s="429" t="s">
        <v>1167</v>
      </c>
      <c r="B75" s="317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</row>
    <row r="76" spans="1:19" s="15" customFormat="1">
      <c r="A76" s="212"/>
      <c r="B76" s="213"/>
      <c r="C76" s="21">
        <f>COUNTA(C6:C74)</f>
        <v>27</v>
      </c>
      <c r="D76" s="21">
        <f t="shared" ref="D76:S76" si="0">COUNTA(D6:D74)</f>
        <v>9</v>
      </c>
      <c r="E76" s="21">
        <f t="shared" si="0"/>
        <v>9</v>
      </c>
      <c r="F76" s="21">
        <f t="shared" si="0"/>
        <v>9</v>
      </c>
      <c r="G76" s="21">
        <f t="shared" si="0"/>
        <v>12</v>
      </c>
      <c r="H76" s="21">
        <f t="shared" si="0"/>
        <v>11</v>
      </c>
      <c r="I76" s="21">
        <f t="shared" si="0"/>
        <v>12</v>
      </c>
      <c r="J76" s="21">
        <f t="shared" si="0"/>
        <v>5</v>
      </c>
      <c r="K76" s="21">
        <f t="shared" si="0"/>
        <v>14</v>
      </c>
      <c r="L76" s="21">
        <f t="shared" si="0"/>
        <v>7</v>
      </c>
      <c r="M76" s="21">
        <f t="shared" si="0"/>
        <v>3</v>
      </c>
      <c r="N76" s="21">
        <f t="shared" si="0"/>
        <v>32</v>
      </c>
      <c r="O76" s="21">
        <f t="shared" si="0"/>
        <v>17</v>
      </c>
      <c r="P76" s="21">
        <f t="shared" si="0"/>
        <v>15</v>
      </c>
      <c r="Q76" s="21">
        <f t="shared" si="0"/>
        <v>0</v>
      </c>
      <c r="R76" s="21">
        <f t="shared" si="0"/>
        <v>14</v>
      </c>
      <c r="S76" s="21">
        <f t="shared" si="0"/>
        <v>15</v>
      </c>
    </row>
    <row r="77" spans="1:19" s="15" customFormat="1">
      <c r="A77" s="212"/>
      <c r="B77" s="213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</row>
  </sheetData>
  <mergeCells count="13">
    <mergeCell ref="A61:A74"/>
    <mergeCell ref="A2:S2"/>
    <mergeCell ref="A4:B5"/>
    <mergeCell ref="C4:F4"/>
    <mergeCell ref="G4:J4"/>
    <mergeCell ref="K4:L4"/>
    <mergeCell ref="N4:P4"/>
    <mergeCell ref="R4:S4"/>
    <mergeCell ref="A6:A13"/>
    <mergeCell ref="A15:A29"/>
    <mergeCell ref="A31:A36"/>
    <mergeCell ref="A38:A41"/>
    <mergeCell ref="A43:A59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43" fitToHeight="0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15"/>
  <sheetViews>
    <sheetView view="pageBreakPreview" zoomScale="40" zoomScaleNormal="55" zoomScaleSheetLayoutView="40" workbookViewId="0">
      <selection activeCell="B2" sqref="B2:L2"/>
    </sheetView>
  </sheetViews>
  <sheetFormatPr baseColWidth="10" defaultColWidth="9.140625" defaultRowHeight="15"/>
  <cols>
    <col min="1" max="1" width="2.42578125" style="371" customWidth="1"/>
    <col min="2" max="2" width="22.7109375" style="371" customWidth="1"/>
    <col min="3" max="3" width="29.85546875" style="371" customWidth="1"/>
    <col min="4" max="4" width="19" style="371" customWidth="1"/>
    <col min="5" max="5" width="36.7109375" style="371" customWidth="1"/>
    <col min="6" max="6" width="30.5703125" style="371" customWidth="1"/>
    <col min="7" max="7" width="26.85546875" style="371" customWidth="1"/>
    <col min="8" max="8" width="15" style="371" customWidth="1"/>
    <col min="9" max="9" width="18.5703125" style="371" customWidth="1"/>
    <col min="10" max="10" width="23.7109375" style="371" bestFit="1" customWidth="1"/>
    <col min="11" max="12" width="14.28515625" style="371" customWidth="1"/>
    <col min="13" max="13" width="2.5703125" style="371" customWidth="1"/>
    <col min="14" max="16384" width="9.140625" style="371"/>
  </cols>
  <sheetData>
    <row r="2" spans="2:12" ht="57" customHeight="1">
      <c r="B2" s="447" t="s">
        <v>467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</row>
    <row r="3" spans="2:12" ht="76.5" customHeight="1">
      <c r="B3" s="386" t="s">
        <v>0</v>
      </c>
      <c r="C3" s="387" t="s">
        <v>1</v>
      </c>
      <c r="D3" s="388" t="s">
        <v>2</v>
      </c>
      <c r="E3" s="388" t="s">
        <v>3</v>
      </c>
      <c r="F3" s="388" t="s">
        <v>4</v>
      </c>
      <c r="G3" s="387" t="s">
        <v>1064</v>
      </c>
      <c r="H3" s="388" t="s">
        <v>1065</v>
      </c>
      <c r="I3" s="387" t="s">
        <v>5</v>
      </c>
      <c r="J3" s="387" t="s">
        <v>698</v>
      </c>
      <c r="K3" s="389" t="s">
        <v>484</v>
      </c>
      <c r="L3" s="390" t="s">
        <v>1057</v>
      </c>
    </row>
    <row r="4" spans="2:12" ht="18">
      <c r="B4" s="391" t="s">
        <v>6</v>
      </c>
      <c r="C4" s="391" t="s">
        <v>7</v>
      </c>
      <c r="D4" s="391" t="s">
        <v>19</v>
      </c>
      <c r="E4" s="391" t="s">
        <v>845</v>
      </c>
      <c r="F4" s="392" t="s">
        <v>15</v>
      </c>
      <c r="G4" s="391" t="s">
        <v>9</v>
      </c>
      <c r="H4" s="393">
        <v>1</v>
      </c>
      <c r="I4" s="391" t="s">
        <v>10</v>
      </c>
      <c r="J4" s="394" t="s">
        <v>1058</v>
      </c>
      <c r="K4" s="395">
        <v>48</v>
      </c>
      <c r="L4" s="395">
        <v>48</v>
      </c>
    </row>
    <row r="5" spans="2:12" ht="18">
      <c r="B5" s="391" t="s">
        <v>6</v>
      </c>
      <c r="C5" s="391" t="s">
        <v>7</v>
      </c>
      <c r="D5" s="391" t="s">
        <v>19</v>
      </c>
      <c r="E5" s="391" t="s">
        <v>846</v>
      </c>
      <c r="F5" s="392" t="s">
        <v>40</v>
      </c>
      <c r="G5" s="391" t="s">
        <v>9</v>
      </c>
      <c r="H5" s="393">
        <v>1</v>
      </c>
      <c r="I5" s="391" t="s">
        <v>10</v>
      </c>
      <c r="J5" s="394" t="s">
        <v>1058</v>
      </c>
      <c r="K5" s="395">
        <v>0.89</v>
      </c>
      <c r="L5" s="395">
        <v>0.89</v>
      </c>
    </row>
    <row r="6" spans="2:12" ht="18">
      <c r="B6" s="391" t="s">
        <v>6</v>
      </c>
      <c r="C6" s="391" t="s">
        <v>7</v>
      </c>
      <c r="D6" s="391" t="s">
        <v>19</v>
      </c>
      <c r="E6" s="391" t="s">
        <v>847</v>
      </c>
      <c r="F6" s="392" t="s">
        <v>42</v>
      </c>
      <c r="G6" s="391" t="s">
        <v>9</v>
      </c>
      <c r="H6" s="393">
        <v>1</v>
      </c>
      <c r="I6" s="391" t="s">
        <v>10</v>
      </c>
      <c r="J6" s="394" t="s">
        <v>1058</v>
      </c>
      <c r="K6" s="395">
        <v>18</v>
      </c>
      <c r="L6" s="395">
        <v>18</v>
      </c>
    </row>
    <row r="7" spans="2:12" ht="18">
      <c r="B7" s="391" t="s">
        <v>6</v>
      </c>
      <c r="C7" s="391" t="s">
        <v>7</v>
      </c>
      <c r="D7" s="391" t="s">
        <v>19</v>
      </c>
      <c r="E7" s="391" t="s">
        <v>27</v>
      </c>
      <c r="F7" s="392" t="s">
        <v>15</v>
      </c>
      <c r="G7" s="391" t="s">
        <v>9</v>
      </c>
      <c r="H7" s="393">
        <v>1</v>
      </c>
      <c r="I7" s="391" t="s">
        <v>10</v>
      </c>
      <c r="J7" s="394" t="s">
        <v>1058</v>
      </c>
      <c r="K7" s="395">
        <v>437</v>
      </c>
      <c r="L7" s="395">
        <v>437</v>
      </c>
    </row>
    <row r="8" spans="2:12" ht="18">
      <c r="B8" s="391" t="s">
        <v>6</v>
      </c>
      <c r="C8" s="391" t="s">
        <v>7</v>
      </c>
      <c r="D8" s="391" t="s">
        <v>19</v>
      </c>
      <c r="E8" s="391" t="s">
        <v>849</v>
      </c>
      <c r="F8" s="392" t="s">
        <v>40</v>
      </c>
      <c r="G8" s="391" t="s">
        <v>9</v>
      </c>
      <c r="H8" s="393">
        <v>1</v>
      </c>
      <c r="I8" s="391" t="s">
        <v>10</v>
      </c>
      <c r="J8" s="394" t="s">
        <v>1058</v>
      </c>
      <c r="K8" s="395">
        <v>0.221</v>
      </c>
      <c r="L8" s="395">
        <v>0.221</v>
      </c>
    </row>
    <row r="9" spans="2:12" ht="18">
      <c r="B9" s="391" t="s">
        <v>6</v>
      </c>
      <c r="C9" s="391" t="s">
        <v>7</v>
      </c>
      <c r="D9" s="391" t="s">
        <v>19</v>
      </c>
      <c r="E9" s="391" t="s">
        <v>28</v>
      </c>
      <c r="F9" s="392" t="s">
        <v>38</v>
      </c>
      <c r="G9" s="391" t="s">
        <v>9</v>
      </c>
      <c r="H9" s="393">
        <v>1</v>
      </c>
      <c r="I9" s="391" t="s">
        <v>10</v>
      </c>
      <c r="J9" s="394" t="s">
        <v>1058</v>
      </c>
      <c r="K9" s="395">
        <v>80</v>
      </c>
      <c r="L9" s="395">
        <v>80</v>
      </c>
    </row>
    <row r="10" spans="2:12" ht="18">
      <c r="B10" s="391" t="s">
        <v>6</v>
      </c>
      <c r="C10" s="391" t="s">
        <v>7</v>
      </c>
      <c r="D10" s="391" t="s">
        <v>19</v>
      </c>
      <c r="E10" s="391" t="s">
        <v>28</v>
      </c>
      <c r="F10" s="392" t="s">
        <v>45</v>
      </c>
      <c r="G10" s="391" t="s">
        <v>9</v>
      </c>
      <c r="H10" s="393">
        <v>1</v>
      </c>
      <c r="I10" s="391" t="s">
        <v>10</v>
      </c>
      <c r="J10" s="394" t="s">
        <v>1058</v>
      </c>
      <c r="K10" s="395">
        <v>15</v>
      </c>
      <c r="L10" s="395">
        <v>15</v>
      </c>
    </row>
    <row r="11" spans="2:12" ht="18">
      <c r="B11" s="391" t="s">
        <v>6</v>
      </c>
      <c r="C11" s="391" t="s">
        <v>7</v>
      </c>
      <c r="D11" s="391" t="s">
        <v>19</v>
      </c>
      <c r="E11" s="391" t="s">
        <v>28</v>
      </c>
      <c r="F11" s="392" t="s">
        <v>15</v>
      </c>
      <c r="G11" s="391" t="s">
        <v>9</v>
      </c>
      <c r="H11" s="393">
        <v>1</v>
      </c>
      <c r="I11" s="391" t="s">
        <v>10</v>
      </c>
      <c r="J11" s="394" t="s">
        <v>1058</v>
      </c>
      <c r="K11" s="395">
        <v>294</v>
      </c>
      <c r="L11" s="395">
        <v>294</v>
      </c>
    </row>
    <row r="12" spans="2:12" ht="18">
      <c r="B12" s="391" t="s">
        <v>6</v>
      </c>
      <c r="C12" s="391" t="s">
        <v>7</v>
      </c>
      <c r="D12" s="391" t="s">
        <v>19</v>
      </c>
      <c r="E12" s="391" t="s">
        <v>850</v>
      </c>
      <c r="F12" s="392" t="s">
        <v>1059</v>
      </c>
      <c r="G12" s="391" t="s">
        <v>9</v>
      </c>
      <c r="H12" s="393">
        <v>1</v>
      </c>
      <c r="I12" s="391" t="s">
        <v>10</v>
      </c>
      <c r="J12" s="394" t="s">
        <v>1058</v>
      </c>
      <c r="K12" s="395">
        <v>3.5000000000000003E-2</v>
      </c>
      <c r="L12" s="395">
        <v>3.5000000000000003E-2</v>
      </c>
    </row>
    <row r="13" spans="2:12" ht="18">
      <c r="B13" s="391" t="s">
        <v>6</v>
      </c>
      <c r="C13" s="391" t="s">
        <v>7</v>
      </c>
      <c r="D13" s="391" t="s">
        <v>19</v>
      </c>
      <c r="E13" s="391" t="s">
        <v>851</v>
      </c>
      <c r="F13" s="392" t="s">
        <v>42</v>
      </c>
      <c r="G13" s="391" t="s">
        <v>9</v>
      </c>
      <c r="H13" s="393">
        <v>1</v>
      </c>
      <c r="I13" s="391" t="s">
        <v>10</v>
      </c>
      <c r="J13" s="394" t="s">
        <v>1058</v>
      </c>
      <c r="K13" s="395">
        <v>32</v>
      </c>
      <c r="L13" s="395">
        <v>32</v>
      </c>
    </row>
    <row r="14" spans="2:12" ht="18">
      <c r="B14" s="391" t="s">
        <v>6</v>
      </c>
      <c r="C14" s="391" t="s">
        <v>7</v>
      </c>
      <c r="D14" s="391" t="s">
        <v>19</v>
      </c>
      <c r="E14" s="391" t="s">
        <v>854</v>
      </c>
      <c r="F14" s="392" t="s">
        <v>1059</v>
      </c>
      <c r="G14" s="391" t="s">
        <v>9</v>
      </c>
      <c r="H14" s="393">
        <v>1</v>
      </c>
      <c r="I14" s="391" t="s">
        <v>10</v>
      </c>
      <c r="J14" s="394" t="s">
        <v>1058</v>
      </c>
      <c r="K14" s="395">
        <v>9.1999999999999993</v>
      </c>
      <c r="L14" s="395">
        <v>9.1999999999999993</v>
      </c>
    </row>
    <row r="15" spans="2:12" ht="18">
      <c r="B15" s="391" t="s">
        <v>6</v>
      </c>
      <c r="C15" s="391" t="s">
        <v>7</v>
      </c>
      <c r="D15" s="391" t="s">
        <v>19</v>
      </c>
      <c r="E15" s="391" t="s">
        <v>853</v>
      </c>
      <c r="F15" s="392" t="s">
        <v>15</v>
      </c>
      <c r="G15" s="391" t="s">
        <v>11</v>
      </c>
      <c r="H15" s="393">
        <v>1</v>
      </c>
      <c r="I15" s="391" t="s">
        <v>10</v>
      </c>
      <c r="J15" s="394" t="s">
        <v>1058</v>
      </c>
      <c r="K15" s="395">
        <v>22.8</v>
      </c>
      <c r="L15" s="395">
        <v>22.8</v>
      </c>
    </row>
    <row r="16" spans="2:12" ht="18">
      <c r="B16" s="391" t="s">
        <v>6</v>
      </c>
      <c r="C16" s="391" t="s">
        <v>7</v>
      </c>
      <c r="D16" s="391" t="s">
        <v>19</v>
      </c>
      <c r="E16" s="391" t="s">
        <v>852</v>
      </c>
      <c r="F16" s="392" t="s">
        <v>42</v>
      </c>
      <c r="G16" s="391" t="s">
        <v>11</v>
      </c>
      <c r="H16" s="393">
        <v>1</v>
      </c>
      <c r="I16" s="391" t="s">
        <v>10</v>
      </c>
      <c r="J16" s="394" t="s">
        <v>1058</v>
      </c>
      <c r="K16" s="395">
        <v>20</v>
      </c>
      <c r="L16" s="395">
        <v>20</v>
      </c>
    </row>
    <row r="17" spans="2:12" ht="18">
      <c r="B17" s="391" t="s">
        <v>6</v>
      </c>
      <c r="C17" s="391" t="s">
        <v>7</v>
      </c>
      <c r="D17" s="391" t="s">
        <v>19</v>
      </c>
      <c r="E17" s="391" t="s">
        <v>855</v>
      </c>
      <c r="F17" s="392" t="s">
        <v>42</v>
      </c>
      <c r="G17" s="391" t="s">
        <v>9</v>
      </c>
      <c r="H17" s="393">
        <v>1</v>
      </c>
      <c r="I17" s="391" t="s">
        <v>10</v>
      </c>
      <c r="J17" s="394" t="s">
        <v>1058</v>
      </c>
      <c r="K17" s="395">
        <v>18</v>
      </c>
      <c r="L17" s="395">
        <v>18</v>
      </c>
    </row>
    <row r="18" spans="2:12" ht="18">
      <c r="B18" s="391" t="s">
        <v>6</v>
      </c>
      <c r="C18" s="391" t="s">
        <v>7</v>
      </c>
      <c r="D18" s="391" t="s">
        <v>19</v>
      </c>
      <c r="E18" s="391" t="s">
        <v>858</v>
      </c>
      <c r="F18" s="392" t="s">
        <v>1059</v>
      </c>
      <c r="G18" s="391" t="s">
        <v>9</v>
      </c>
      <c r="H18" s="393">
        <v>1</v>
      </c>
      <c r="I18" s="391" t="s">
        <v>10</v>
      </c>
      <c r="J18" s="394" t="s">
        <v>1058</v>
      </c>
      <c r="K18" s="395">
        <v>1.8</v>
      </c>
      <c r="L18" s="395">
        <v>1.8</v>
      </c>
    </row>
    <row r="19" spans="2:12" ht="18">
      <c r="B19" s="391" t="s">
        <v>6</v>
      </c>
      <c r="C19" s="391" t="s">
        <v>7</v>
      </c>
      <c r="D19" s="391" t="s">
        <v>19</v>
      </c>
      <c r="E19" s="391" t="s">
        <v>857</v>
      </c>
      <c r="F19" s="392" t="s">
        <v>12</v>
      </c>
      <c r="G19" s="391" t="s">
        <v>9</v>
      </c>
      <c r="H19" s="393">
        <v>1</v>
      </c>
      <c r="I19" s="391" t="s">
        <v>10</v>
      </c>
      <c r="J19" s="394" t="s">
        <v>1058</v>
      </c>
      <c r="K19" s="395">
        <v>8</v>
      </c>
      <c r="L19" s="395">
        <v>8</v>
      </c>
    </row>
    <row r="20" spans="2:12" ht="18">
      <c r="B20" s="391" t="s">
        <v>6</v>
      </c>
      <c r="C20" s="391" t="s">
        <v>7</v>
      </c>
      <c r="D20" s="391" t="s">
        <v>19</v>
      </c>
      <c r="E20" s="391" t="s">
        <v>856</v>
      </c>
      <c r="F20" s="392" t="s">
        <v>12</v>
      </c>
      <c r="G20" s="391" t="s">
        <v>9</v>
      </c>
      <c r="H20" s="393">
        <v>1</v>
      </c>
      <c r="I20" s="391" t="s">
        <v>10</v>
      </c>
      <c r="J20" s="394" t="s">
        <v>1058</v>
      </c>
      <c r="K20" s="395">
        <v>12</v>
      </c>
      <c r="L20" s="395">
        <v>12</v>
      </c>
    </row>
    <row r="21" spans="2:12" ht="18">
      <c r="B21" s="391" t="s">
        <v>6</v>
      </c>
      <c r="C21" s="391" t="s">
        <v>7</v>
      </c>
      <c r="D21" s="391" t="s">
        <v>19</v>
      </c>
      <c r="E21" s="391" t="s">
        <v>860</v>
      </c>
      <c r="F21" s="392" t="s">
        <v>42</v>
      </c>
      <c r="G21" s="391" t="s">
        <v>9</v>
      </c>
      <c r="H21" s="393">
        <v>1</v>
      </c>
      <c r="I21" s="391" t="s">
        <v>10</v>
      </c>
      <c r="J21" s="394" t="s">
        <v>1058</v>
      </c>
      <c r="K21" s="395">
        <v>17</v>
      </c>
      <c r="L21" s="395">
        <v>17</v>
      </c>
    </row>
    <row r="22" spans="2:12" ht="18">
      <c r="B22" s="391" t="s">
        <v>6</v>
      </c>
      <c r="C22" s="391" t="s">
        <v>7</v>
      </c>
      <c r="D22" s="391" t="s">
        <v>19</v>
      </c>
      <c r="E22" s="391" t="s">
        <v>859</v>
      </c>
      <c r="F22" s="392" t="s">
        <v>1059</v>
      </c>
      <c r="G22" s="391" t="s">
        <v>9</v>
      </c>
      <c r="H22" s="393">
        <v>1</v>
      </c>
      <c r="I22" s="391" t="s">
        <v>10</v>
      </c>
      <c r="J22" s="394" t="s">
        <v>1058</v>
      </c>
      <c r="K22" s="395">
        <v>0.1</v>
      </c>
      <c r="L22" s="395">
        <v>0.1</v>
      </c>
    </row>
    <row r="23" spans="2:12" ht="18">
      <c r="B23" s="391" t="s">
        <v>6</v>
      </c>
      <c r="C23" s="391" t="s">
        <v>7</v>
      </c>
      <c r="D23" s="391" t="s">
        <v>19</v>
      </c>
      <c r="E23" s="391" t="s">
        <v>36</v>
      </c>
      <c r="F23" s="392" t="s">
        <v>1059</v>
      </c>
      <c r="G23" s="391" t="s">
        <v>9</v>
      </c>
      <c r="H23" s="393">
        <v>1</v>
      </c>
      <c r="I23" s="391" t="s">
        <v>10</v>
      </c>
      <c r="J23" s="394" t="s">
        <v>1058</v>
      </c>
      <c r="K23" s="395">
        <v>1164</v>
      </c>
      <c r="L23" s="395">
        <v>1164</v>
      </c>
    </row>
    <row r="24" spans="2:12" ht="18">
      <c r="B24" s="391" t="s">
        <v>6</v>
      </c>
      <c r="C24" s="391" t="s">
        <v>7</v>
      </c>
      <c r="D24" s="391" t="s">
        <v>19</v>
      </c>
      <c r="E24" s="391" t="s">
        <v>861</v>
      </c>
      <c r="F24" s="392" t="s">
        <v>1059</v>
      </c>
      <c r="G24" s="391" t="s">
        <v>9</v>
      </c>
      <c r="H24" s="393">
        <v>1</v>
      </c>
      <c r="I24" s="391" t="s">
        <v>10</v>
      </c>
      <c r="J24" s="394" t="s">
        <v>1058</v>
      </c>
      <c r="K24" s="395">
        <v>0.4</v>
      </c>
      <c r="L24" s="395">
        <v>0.4</v>
      </c>
    </row>
    <row r="25" spans="2:12" ht="18">
      <c r="B25" s="391" t="s">
        <v>6</v>
      </c>
      <c r="C25" s="391" t="s">
        <v>7</v>
      </c>
      <c r="D25" s="391" t="s">
        <v>19</v>
      </c>
      <c r="E25" s="391" t="s">
        <v>862</v>
      </c>
      <c r="F25" s="392" t="s">
        <v>12</v>
      </c>
      <c r="G25" s="391" t="s">
        <v>9</v>
      </c>
      <c r="H25" s="393">
        <v>1</v>
      </c>
      <c r="I25" s="391" t="s">
        <v>10</v>
      </c>
      <c r="J25" s="394" t="s">
        <v>1058</v>
      </c>
      <c r="K25" s="395">
        <v>4.7</v>
      </c>
      <c r="L25" s="395">
        <v>4.7</v>
      </c>
    </row>
    <row r="26" spans="2:12" ht="18">
      <c r="B26" s="391" t="s">
        <v>6</v>
      </c>
      <c r="C26" s="391" t="s">
        <v>7</v>
      </c>
      <c r="D26" s="391" t="s">
        <v>19</v>
      </c>
      <c r="E26" s="391" t="s">
        <v>863</v>
      </c>
      <c r="F26" s="392" t="s">
        <v>42</v>
      </c>
      <c r="G26" s="391" t="s">
        <v>9</v>
      </c>
      <c r="H26" s="393">
        <v>1</v>
      </c>
      <c r="I26" s="391" t="s">
        <v>10</v>
      </c>
      <c r="J26" s="394" t="s">
        <v>1058</v>
      </c>
      <c r="K26" s="395">
        <v>18</v>
      </c>
      <c r="L26" s="395">
        <v>18</v>
      </c>
    </row>
    <row r="27" spans="2:12" ht="18">
      <c r="B27" s="391" t="s">
        <v>6</v>
      </c>
      <c r="C27" s="391" t="s">
        <v>7</v>
      </c>
      <c r="D27" s="391" t="s">
        <v>19</v>
      </c>
      <c r="E27" s="391" t="s">
        <v>20</v>
      </c>
      <c r="F27" s="392" t="s">
        <v>17</v>
      </c>
      <c r="G27" s="391" t="s">
        <v>9</v>
      </c>
      <c r="H27" s="393">
        <v>1</v>
      </c>
      <c r="I27" s="391" t="s">
        <v>10</v>
      </c>
      <c r="J27" s="394" t="s">
        <v>1058</v>
      </c>
      <c r="K27" s="395">
        <v>2911</v>
      </c>
      <c r="L27" s="395">
        <v>2911</v>
      </c>
    </row>
    <row r="28" spans="2:12" ht="18">
      <c r="B28" s="391" t="s">
        <v>6</v>
      </c>
      <c r="C28" s="391" t="s">
        <v>7</v>
      </c>
      <c r="D28" s="391" t="s">
        <v>19</v>
      </c>
      <c r="E28" s="391" t="s">
        <v>864</v>
      </c>
      <c r="F28" s="392" t="s">
        <v>12</v>
      </c>
      <c r="G28" s="391" t="s">
        <v>9</v>
      </c>
      <c r="H28" s="393">
        <v>1</v>
      </c>
      <c r="I28" s="391" t="s">
        <v>10</v>
      </c>
      <c r="J28" s="394" t="s">
        <v>1058</v>
      </c>
      <c r="K28" s="395">
        <v>10</v>
      </c>
      <c r="L28" s="395">
        <v>10</v>
      </c>
    </row>
    <row r="29" spans="2:12" ht="18">
      <c r="B29" s="391" t="s">
        <v>6</v>
      </c>
      <c r="C29" s="391" t="s">
        <v>7</v>
      </c>
      <c r="D29" s="391" t="s">
        <v>19</v>
      </c>
      <c r="E29" s="391" t="s">
        <v>29</v>
      </c>
      <c r="F29" s="392" t="s">
        <v>15</v>
      </c>
      <c r="G29" s="391" t="s">
        <v>9</v>
      </c>
      <c r="H29" s="393">
        <v>1</v>
      </c>
      <c r="I29" s="391" t="s">
        <v>10</v>
      </c>
      <c r="J29" s="394" t="s">
        <v>1058</v>
      </c>
      <c r="K29" s="395">
        <v>538</v>
      </c>
      <c r="L29" s="395">
        <v>538</v>
      </c>
    </row>
    <row r="30" spans="2:12" ht="18">
      <c r="B30" s="391" t="s">
        <v>6</v>
      </c>
      <c r="C30" s="391" t="s">
        <v>7</v>
      </c>
      <c r="D30" s="391" t="s">
        <v>19</v>
      </c>
      <c r="E30" s="391" t="s">
        <v>865</v>
      </c>
      <c r="F30" s="392" t="s">
        <v>40</v>
      </c>
      <c r="G30" s="391" t="s">
        <v>9</v>
      </c>
      <c r="H30" s="393">
        <v>1</v>
      </c>
      <c r="I30" s="391" t="s">
        <v>10</v>
      </c>
      <c r="J30" s="394" t="s">
        <v>1058</v>
      </c>
      <c r="K30" s="395">
        <v>0.24199999999999999</v>
      </c>
      <c r="L30" s="395">
        <v>0.24199999999999999</v>
      </c>
    </row>
    <row r="31" spans="2:12" ht="18">
      <c r="B31" s="391" t="s">
        <v>6</v>
      </c>
      <c r="C31" s="391" t="s">
        <v>7</v>
      </c>
      <c r="D31" s="391" t="s">
        <v>19</v>
      </c>
      <c r="E31" s="391" t="s">
        <v>848</v>
      </c>
      <c r="F31" s="392" t="s">
        <v>12</v>
      </c>
      <c r="G31" s="391" t="s">
        <v>9</v>
      </c>
      <c r="H31" s="393">
        <v>1</v>
      </c>
      <c r="I31" s="391" t="s">
        <v>10</v>
      </c>
      <c r="J31" s="394" t="s">
        <v>703</v>
      </c>
      <c r="K31" s="395">
        <v>4.0999999999999996</v>
      </c>
      <c r="L31" s="395">
        <v>4.0999999999999996</v>
      </c>
    </row>
    <row r="32" spans="2:12" ht="18">
      <c r="B32" s="391" t="s">
        <v>6</v>
      </c>
      <c r="C32" s="391" t="s">
        <v>7</v>
      </c>
      <c r="D32" s="391" t="s">
        <v>19</v>
      </c>
      <c r="E32" s="391" t="s">
        <v>866</v>
      </c>
      <c r="F32" s="392" t="s">
        <v>15</v>
      </c>
      <c r="G32" s="391" t="s">
        <v>9</v>
      </c>
      <c r="H32" s="393">
        <v>1</v>
      </c>
      <c r="I32" s="391" t="s">
        <v>10</v>
      </c>
      <c r="J32" s="394" t="s">
        <v>1058</v>
      </c>
      <c r="K32" s="395">
        <v>43</v>
      </c>
      <c r="L32" s="395">
        <v>43</v>
      </c>
    </row>
    <row r="33" spans="2:12" ht="18">
      <c r="B33" s="391" t="s">
        <v>6</v>
      </c>
      <c r="C33" s="391" t="s">
        <v>7</v>
      </c>
      <c r="D33" s="391" t="s">
        <v>19</v>
      </c>
      <c r="E33" s="391" t="s">
        <v>867</v>
      </c>
      <c r="F33" s="392" t="s">
        <v>12</v>
      </c>
      <c r="G33" s="391" t="s">
        <v>9</v>
      </c>
      <c r="H33" s="393">
        <v>1</v>
      </c>
      <c r="I33" s="391" t="s">
        <v>10</v>
      </c>
      <c r="J33" s="394" t="s">
        <v>1058</v>
      </c>
      <c r="K33" s="395">
        <v>9</v>
      </c>
      <c r="L33" s="395">
        <v>9</v>
      </c>
    </row>
    <row r="34" spans="2:12" ht="18">
      <c r="B34" s="391" t="s">
        <v>6</v>
      </c>
      <c r="C34" s="391" t="s">
        <v>7</v>
      </c>
      <c r="D34" s="391" t="s">
        <v>19</v>
      </c>
      <c r="E34" s="391" t="s">
        <v>868</v>
      </c>
      <c r="F34" s="392" t="s">
        <v>12</v>
      </c>
      <c r="G34" s="391" t="s">
        <v>9</v>
      </c>
      <c r="H34" s="393">
        <v>1</v>
      </c>
      <c r="I34" s="391" t="s">
        <v>10</v>
      </c>
      <c r="J34" s="394" t="s">
        <v>1058</v>
      </c>
      <c r="K34" s="395">
        <v>4</v>
      </c>
      <c r="L34" s="395">
        <v>4</v>
      </c>
    </row>
    <row r="35" spans="2:12" ht="18">
      <c r="B35" s="391" t="s">
        <v>6</v>
      </c>
      <c r="C35" s="391" t="s">
        <v>7</v>
      </c>
      <c r="D35" s="391" t="s">
        <v>19</v>
      </c>
      <c r="E35" s="391" t="s">
        <v>869</v>
      </c>
      <c r="F35" s="392" t="s">
        <v>1059</v>
      </c>
      <c r="G35" s="391" t="s">
        <v>9</v>
      </c>
      <c r="H35" s="393">
        <v>1</v>
      </c>
      <c r="I35" s="391" t="s">
        <v>10</v>
      </c>
      <c r="J35" s="394" t="s">
        <v>1058</v>
      </c>
      <c r="K35" s="395">
        <v>8.1</v>
      </c>
      <c r="L35" s="395">
        <v>8.1</v>
      </c>
    </row>
    <row r="36" spans="2:12" ht="18">
      <c r="B36" s="391" t="s">
        <v>6</v>
      </c>
      <c r="C36" s="391" t="s">
        <v>7</v>
      </c>
      <c r="D36" s="391" t="s">
        <v>19</v>
      </c>
      <c r="E36" s="391" t="s">
        <v>30</v>
      </c>
      <c r="F36" s="392" t="s">
        <v>15</v>
      </c>
      <c r="G36" s="391" t="s">
        <v>9</v>
      </c>
      <c r="H36" s="393">
        <v>1</v>
      </c>
      <c r="I36" s="391" t="s">
        <v>10</v>
      </c>
      <c r="J36" s="394" t="s">
        <v>1058</v>
      </c>
      <c r="K36" s="395">
        <v>480.3</v>
      </c>
      <c r="L36" s="395">
        <v>480.3</v>
      </c>
    </row>
    <row r="37" spans="2:12" ht="18">
      <c r="B37" s="391" t="s">
        <v>6</v>
      </c>
      <c r="C37" s="391" t="s">
        <v>7</v>
      </c>
      <c r="D37" s="391" t="s">
        <v>19</v>
      </c>
      <c r="E37" s="391" t="s">
        <v>30</v>
      </c>
      <c r="F37" s="392" t="s">
        <v>12</v>
      </c>
      <c r="G37" s="391" t="s">
        <v>9</v>
      </c>
      <c r="H37" s="393">
        <v>1</v>
      </c>
      <c r="I37" s="391" t="s">
        <v>10</v>
      </c>
      <c r="J37" s="394" t="s">
        <v>1058</v>
      </c>
      <c r="K37" s="395">
        <v>3</v>
      </c>
      <c r="L37" s="395">
        <v>3</v>
      </c>
    </row>
    <row r="38" spans="2:12" ht="18">
      <c r="B38" s="391" t="s">
        <v>6</v>
      </c>
      <c r="C38" s="391" t="s">
        <v>7</v>
      </c>
      <c r="D38" s="391" t="s">
        <v>19</v>
      </c>
      <c r="E38" s="391" t="s">
        <v>870</v>
      </c>
      <c r="F38" s="392" t="s">
        <v>12</v>
      </c>
      <c r="G38" s="391" t="s">
        <v>9</v>
      </c>
      <c r="H38" s="393">
        <v>1</v>
      </c>
      <c r="I38" s="391" t="s">
        <v>10</v>
      </c>
      <c r="J38" s="394" t="s">
        <v>1058</v>
      </c>
      <c r="K38" s="395">
        <v>12</v>
      </c>
      <c r="L38" s="395">
        <v>12</v>
      </c>
    </row>
    <row r="39" spans="2:12" ht="18">
      <c r="B39" s="391" t="s">
        <v>6</v>
      </c>
      <c r="C39" s="391" t="s">
        <v>7</v>
      </c>
      <c r="D39" s="391" t="s">
        <v>19</v>
      </c>
      <c r="E39" s="391" t="s">
        <v>871</v>
      </c>
      <c r="F39" s="392" t="s">
        <v>42</v>
      </c>
      <c r="G39" s="391" t="s">
        <v>9</v>
      </c>
      <c r="H39" s="393">
        <v>1</v>
      </c>
      <c r="I39" s="391" t="s">
        <v>10</v>
      </c>
      <c r="J39" s="394" t="s">
        <v>1058</v>
      </c>
      <c r="K39" s="395">
        <v>18</v>
      </c>
      <c r="L39" s="395">
        <v>18</v>
      </c>
    </row>
    <row r="40" spans="2:12" ht="18">
      <c r="B40" s="391" t="s">
        <v>6</v>
      </c>
      <c r="C40" s="391" t="s">
        <v>7</v>
      </c>
      <c r="D40" s="391" t="s">
        <v>19</v>
      </c>
      <c r="E40" s="391" t="s">
        <v>872</v>
      </c>
      <c r="F40" s="392" t="s">
        <v>12</v>
      </c>
      <c r="G40" s="391" t="s">
        <v>9</v>
      </c>
      <c r="H40" s="393">
        <v>1</v>
      </c>
      <c r="I40" s="391" t="s">
        <v>10</v>
      </c>
      <c r="J40" s="394" t="s">
        <v>1058</v>
      </c>
      <c r="K40" s="395">
        <v>4</v>
      </c>
      <c r="L40" s="395">
        <v>4</v>
      </c>
    </row>
    <row r="41" spans="2:12" ht="18">
      <c r="B41" s="391" t="s">
        <v>6</v>
      </c>
      <c r="C41" s="391" t="s">
        <v>7</v>
      </c>
      <c r="D41" s="391" t="s">
        <v>19</v>
      </c>
      <c r="E41" s="391" t="s">
        <v>873</v>
      </c>
      <c r="F41" s="392" t="s">
        <v>15</v>
      </c>
      <c r="G41" s="391" t="s">
        <v>9</v>
      </c>
      <c r="H41" s="393">
        <v>1</v>
      </c>
      <c r="I41" s="391" t="s">
        <v>10</v>
      </c>
      <c r="J41" s="394" t="s">
        <v>1058</v>
      </c>
      <c r="K41" s="395">
        <v>94</v>
      </c>
      <c r="L41" s="395">
        <v>94</v>
      </c>
    </row>
    <row r="42" spans="2:12" ht="18">
      <c r="B42" s="391" t="s">
        <v>6</v>
      </c>
      <c r="C42" s="391" t="s">
        <v>7</v>
      </c>
      <c r="D42" s="391" t="s">
        <v>19</v>
      </c>
      <c r="E42" s="391" t="s">
        <v>874</v>
      </c>
      <c r="F42" s="392" t="s">
        <v>12</v>
      </c>
      <c r="G42" s="391" t="s">
        <v>9</v>
      </c>
      <c r="H42" s="393">
        <v>1</v>
      </c>
      <c r="I42" s="391" t="s">
        <v>10</v>
      </c>
      <c r="J42" s="394" t="s">
        <v>1058</v>
      </c>
      <c r="K42" s="395">
        <v>0.66</v>
      </c>
      <c r="L42" s="395">
        <v>0.66</v>
      </c>
    </row>
    <row r="43" spans="2:12" ht="18">
      <c r="B43" s="391" t="s">
        <v>6</v>
      </c>
      <c r="C43" s="391" t="s">
        <v>7</v>
      </c>
      <c r="D43" s="391" t="s">
        <v>19</v>
      </c>
      <c r="E43" s="391" t="s">
        <v>875</v>
      </c>
      <c r="F43" s="392" t="s">
        <v>40</v>
      </c>
      <c r="G43" s="391" t="s">
        <v>9</v>
      </c>
      <c r="H43" s="393">
        <v>1</v>
      </c>
      <c r="I43" s="391" t="s">
        <v>10</v>
      </c>
      <c r="J43" s="394" t="s">
        <v>1058</v>
      </c>
      <c r="K43" s="395">
        <v>1.077</v>
      </c>
      <c r="L43" s="395">
        <v>1.077</v>
      </c>
    </row>
    <row r="44" spans="2:12" ht="18">
      <c r="B44" s="391" t="s">
        <v>6</v>
      </c>
      <c r="C44" s="391" t="s">
        <v>7</v>
      </c>
      <c r="D44" s="391" t="s">
        <v>19</v>
      </c>
      <c r="E44" s="391" t="s">
        <v>897</v>
      </c>
      <c r="F44" s="392" t="s">
        <v>1059</v>
      </c>
      <c r="G44" s="391" t="s">
        <v>9</v>
      </c>
      <c r="H44" s="393">
        <v>1</v>
      </c>
      <c r="I44" s="391" t="s">
        <v>10</v>
      </c>
      <c r="J44" s="394" t="s">
        <v>1058</v>
      </c>
      <c r="K44" s="395">
        <v>1.9</v>
      </c>
      <c r="L44" s="395">
        <v>1.9</v>
      </c>
    </row>
    <row r="45" spans="2:12" ht="18">
      <c r="B45" s="391" t="s">
        <v>6</v>
      </c>
      <c r="C45" s="391" t="s">
        <v>7</v>
      </c>
      <c r="D45" s="391" t="s">
        <v>19</v>
      </c>
      <c r="E45" s="391" t="s">
        <v>877</v>
      </c>
      <c r="F45" s="392" t="s">
        <v>15</v>
      </c>
      <c r="G45" s="391" t="s">
        <v>9</v>
      </c>
      <c r="H45" s="393">
        <v>1</v>
      </c>
      <c r="I45" s="391" t="s">
        <v>10</v>
      </c>
      <c r="J45" s="394" t="s">
        <v>1058</v>
      </c>
      <c r="K45" s="395">
        <v>43</v>
      </c>
      <c r="L45" s="395">
        <v>43</v>
      </c>
    </row>
    <row r="46" spans="2:12" ht="18">
      <c r="B46" s="391" t="s">
        <v>6</v>
      </c>
      <c r="C46" s="391" t="s">
        <v>7</v>
      </c>
      <c r="D46" s="391" t="s">
        <v>19</v>
      </c>
      <c r="E46" s="391" t="s">
        <v>876</v>
      </c>
      <c r="F46" s="392" t="s">
        <v>12</v>
      </c>
      <c r="G46" s="391" t="s">
        <v>9</v>
      </c>
      <c r="H46" s="393">
        <v>1</v>
      </c>
      <c r="I46" s="391" t="s">
        <v>10</v>
      </c>
      <c r="J46" s="394" t="s">
        <v>1058</v>
      </c>
      <c r="K46" s="395">
        <v>8</v>
      </c>
      <c r="L46" s="395">
        <v>8</v>
      </c>
    </row>
    <row r="47" spans="2:12" ht="18">
      <c r="B47" s="391" t="s">
        <v>6</v>
      </c>
      <c r="C47" s="391" t="s">
        <v>7</v>
      </c>
      <c r="D47" s="391" t="s">
        <v>19</v>
      </c>
      <c r="E47" s="391" t="s">
        <v>878</v>
      </c>
      <c r="F47" s="392" t="s">
        <v>40</v>
      </c>
      <c r="G47" s="391" t="s">
        <v>9</v>
      </c>
      <c r="H47" s="393">
        <v>1</v>
      </c>
      <c r="I47" s="391" t="s">
        <v>10</v>
      </c>
      <c r="J47" s="394" t="s">
        <v>1058</v>
      </c>
      <c r="K47" s="395">
        <v>7.0999999999999994E-2</v>
      </c>
      <c r="L47" s="395">
        <v>7.0999999999999994E-2</v>
      </c>
    </row>
    <row r="48" spans="2:12" ht="18">
      <c r="B48" s="391" t="s">
        <v>6</v>
      </c>
      <c r="C48" s="391" t="s">
        <v>7</v>
      </c>
      <c r="D48" s="391" t="s">
        <v>19</v>
      </c>
      <c r="E48" s="391" t="s">
        <v>879</v>
      </c>
      <c r="F48" s="392" t="s">
        <v>12</v>
      </c>
      <c r="G48" s="391" t="s">
        <v>9</v>
      </c>
      <c r="H48" s="393">
        <v>1</v>
      </c>
      <c r="I48" s="391" t="s">
        <v>10</v>
      </c>
      <c r="J48" s="394" t="s">
        <v>1058</v>
      </c>
      <c r="K48" s="395">
        <v>14.35</v>
      </c>
      <c r="L48" s="395">
        <v>14.35</v>
      </c>
    </row>
    <row r="49" spans="2:12" ht="18">
      <c r="B49" s="391" t="s">
        <v>6</v>
      </c>
      <c r="C49" s="391" t="s">
        <v>7</v>
      </c>
      <c r="D49" s="391" t="s">
        <v>19</v>
      </c>
      <c r="E49" s="391" t="s">
        <v>35</v>
      </c>
      <c r="F49" s="392" t="s">
        <v>15</v>
      </c>
      <c r="G49" s="391" t="s">
        <v>11</v>
      </c>
      <c r="H49" s="393">
        <v>0.5</v>
      </c>
      <c r="I49" s="391" t="s">
        <v>13</v>
      </c>
      <c r="J49" s="394" t="s">
        <v>1058</v>
      </c>
      <c r="K49" s="395">
        <v>85</v>
      </c>
      <c r="L49" s="395">
        <v>42.5</v>
      </c>
    </row>
    <row r="50" spans="2:12" ht="18">
      <c r="B50" s="391" t="s">
        <v>6</v>
      </c>
      <c r="C50" s="391" t="s">
        <v>7</v>
      </c>
      <c r="D50" s="391" t="s">
        <v>19</v>
      </c>
      <c r="E50" s="391" t="s">
        <v>880</v>
      </c>
      <c r="F50" s="392" t="s">
        <v>12</v>
      </c>
      <c r="G50" s="391" t="s">
        <v>9</v>
      </c>
      <c r="H50" s="393">
        <v>1</v>
      </c>
      <c r="I50" s="391" t="s">
        <v>10</v>
      </c>
      <c r="J50" s="394" t="s">
        <v>703</v>
      </c>
      <c r="K50" s="395">
        <v>6.15</v>
      </c>
      <c r="L50" s="395">
        <v>6.15</v>
      </c>
    </row>
    <row r="51" spans="2:12" ht="18">
      <c r="B51" s="391" t="s">
        <v>6</v>
      </c>
      <c r="C51" s="391" t="s">
        <v>7</v>
      </c>
      <c r="D51" s="391" t="s">
        <v>19</v>
      </c>
      <c r="E51" s="391" t="s">
        <v>881</v>
      </c>
      <c r="F51" s="392" t="s">
        <v>1059</v>
      </c>
      <c r="G51" s="391" t="s">
        <v>9</v>
      </c>
      <c r="H51" s="393">
        <v>1</v>
      </c>
      <c r="I51" s="391" t="s">
        <v>10</v>
      </c>
      <c r="J51" s="394" t="s">
        <v>1058</v>
      </c>
      <c r="K51" s="395">
        <v>0.1</v>
      </c>
      <c r="L51" s="395">
        <v>0.1</v>
      </c>
    </row>
    <row r="52" spans="2:12" ht="18">
      <c r="B52" s="391" t="s">
        <v>6</v>
      </c>
      <c r="C52" s="391" t="s">
        <v>7</v>
      </c>
      <c r="D52" s="391" t="s">
        <v>19</v>
      </c>
      <c r="E52" s="391" t="s">
        <v>22</v>
      </c>
      <c r="F52" s="392" t="s">
        <v>17</v>
      </c>
      <c r="G52" s="391" t="s">
        <v>11</v>
      </c>
      <c r="H52" s="393">
        <v>1</v>
      </c>
      <c r="I52" s="391" t="s">
        <v>10</v>
      </c>
      <c r="J52" s="394" t="s">
        <v>1058</v>
      </c>
      <c r="K52" s="395">
        <v>-200.00200000000001</v>
      </c>
      <c r="L52" s="395">
        <v>-200.00200000000001</v>
      </c>
    </row>
    <row r="53" spans="2:12" ht="18">
      <c r="B53" s="391" t="s">
        <v>6</v>
      </c>
      <c r="C53" s="391" t="s">
        <v>7</v>
      </c>
      <c r="D53" s="391" t="s">
        <v>19</v>
      </c>
      <c r="E53" s="391" t="s">
        <v>23</v>
      </c>
      <c r="F53" s="392" t="s">
        <v>17</v>
      </c>
      <c r="G53" s="391" t="s">
        <v>11</v>
      </c>
      <c r="H53" s="393">
        <v>1</v>
      </c>
      <c r="I53" s="391" t="s">
        <v>10</v>
      </c>
      <c r="J53" s="394" t="s">
        <v>1058</v>
      </c>
      <c r="K53" s="395">
        <v>-481</v>
      </c>
      <c r="L53" s="395">
        <v>-481</v>
      </c>
    </row>
    <row r="54" spans="2:12" ht="18">
      <c r="B54" s="391" t="s">
        <v>6</v>
      </c>
      <c r="C54" s="391" t="s">
        <v>7</v>
      </c>
      <c r="D54" s="391" t="s">
        <v>19</v>
      </c>
      <c r="E54" s="391" t="s">
        <v>24</v>
      </c>
      <c r="F54" s="392" t="s">
        <v>17</v>
      </c>
      <c r="G54" s="391" t="s">
        <v>11</v>
      </c>
      <c r="H54" s="393">
        <v>1</v>
      </c>
      <c r="I54" s="391" t="s">
        <v>10</v>
      </c>
      <c r="J54" s="394" t="s">
        <v>1058</v>
      </c>
      <c r="K54" s="395">
        <v>-515.29999999999995</v>
      </c>
      <c r="L54" s="395">
        <v>-515.29999999999995</v>
      </c>
    </row>
    <row r="55" spans="2:12" ht="18">
      <c r="B55" s="391" t="s">
        <v>6</v>
      </c>
      <c r="C55" s="391" t="s">
        <v>7</v>
      </c>
      <c r="D55" s="391" t="s">
        <v>19</v>
      </c>
      <c r="E55" s="391" t="s">
        <v>25</v>
      </c>
      <c r="F55" s="392" t="s">
        <v>17</v>
      </c>
      <c r="G55" s="391" t="s">
        <v>11</v>
      </c>
      <c r="H55" s="393">
        <v>1</v>
      </c>
      <c r="I55" s="391" t="s">
        <v>10</v>
      </c>
      <c r="J55" s="394" t="s">
        <v>1058</v>
      </c>
      <c r="K55" s="395">
        <v>-517.79</v>
      </c>
      <c r="L55" s="395">
        <v>-517.79</v>
      </c>
    </row>
    <row r="56" spans="2:12" ht="18">
      <c r="B56" s="391" t="s">
        <v>6</v>
      </c>
      <c r="C56" s="391" t="s">
        <v>7</v>
      </c>
      <c r="D56" s="391" t="s">
        <v>19</v>
      </c>
      <c r="E56" s="391" t="s">
        <v>26</v>
      </c>
      <c r="F56" s="392" t="s">
        <v>17</v>
      </c>
      <c r="G56" s="391" t="s">
        <v>9</v>
      </c>
      <c r="H56" s="393">
        <v>1</v>
      </c>
      <c r="I56" s="391" t="s">
        <v>10</v>
      </c>
      <c r="J56" s="394" t="s">
        <v>1058</v>
      </c>
      <c r="K56" s="395">
        <v>-278.3</v>
      </c>
      <c r="L56" s="395">
        <v>-278.3</v>
      </c>
    </row>
    <row r="57" spans="2:12" ht="18">
      <c r="B57" s="391" t="s">
        <v>6</v>
      </c>
      <c r="C57" s="391" t="s">
        <v>7</v>
      </c>
      <c r="D57" s="391" t="s">
        <v>19</v>
      </c>
      <c r="E57" s="391" t="s">
        <v>882</v>
      </c>
      <c r="F57" s="392" t="s">
        <v>42</v>
      </c>
      <c r="G57" s="391" t="s">
        <v>9</v>
      </c>
      <c r="H57" s="393">
        <v>1</v>
      </c>
      <c r="I57" s="391" t="s">
        <v>10</v>
      </c>
      <c r="J57" s="394" t="s">
        <v>1058</v>
      </c>
      <c r="K57" s="395">
        <v>18</v>
      </c>
      <c r="L57" s="395">
        <v>18</v>
      </c>
    </row>
    <row r="58" spans="2:12" ht="18">
      <c r="B58" s="391" t="s">
        <v>6</v>
      </c>
      <c r="C58" s="391" t="s">
        <v>7</v>
      </c>
      <c r="D58" s="391" t="s">
        <v>19</v>
      </c>
      <c r="E58" s="391" t="s">
        <v>883</v>
      </c>
      <c r="F58" s="392" t="s">
        <v>15</v>
      </c>
      <c r="G58" s="391" t="s">
        <v>9</v>
      </c>
      <c r="H58" s="393">
        <v>1</v>
      </c>
      <c r="I58" s="391" t="s">
        <v>10</v>
      </c>
      <c r="J58" s="394" t="s">
        <v>1058</v>
      </c>
      <c r="K58" s="395">
        <v>43</v>
      </c>
      <c r="L58" s="395">
        <v>43</v>
      </c>
    </row>
    <row r="59" spans="2:12" ht="18">
      <c r="B59" s="391" t="s">
        <v>6</v>
      </c>
      <c r="C59" s="391" t="s">
        <v>7</v>
      </c>
      <c r="D59" s="391" t="s">
        <v>19</v>
      </c>
      <c r="E59" s="391" t="s">
        <v>886</v>
      </c>
      <c r="F59" s="392" t="s">
        <v>12</v>
      </c>
      <c r="G59" s="391" t="s">
        <v>9</v>
      </c>
      <c r="H59" s="393">
        <v>1</v>
      </c>
      <c r="I59" s="391" t="s">
        <v>10</v>
      </c>
      <c r="J59" s="394" t="s">
        <v>1058</v>
      </c>
      <c r="K59" s="395">
        <v>6</v>
      </c>
      <c r="L59" s="395">
        <v>6</v>
      </c>
    </row>
    <row r="60" spans="2:12" ht="18">
      <c r="B60" s="391" t="s">
        <v>6</v>
      </c>
      <c r="C60" s="391" t="s">
        <v>7</v>
      </c>
      <c r="D60" s="391" t="s">
        <v>19</v>
      </c>
      <c r="E60" s="391" t="s">
        <v>884</v>
      </c>
      <c r="F60" s="392" t="s">
        <v>40</v>
      </c>
      <c r="G60" s="391" t="s">
        <v>9</v>
      </c>
      <c r="H60" s="393">
        <v>1</v>
      </c>
      <c r="I60" s="391" t="s">
        <v>10</v>
      </c>
      <c r="J60" s="394" t="s">
        <v>1058</v>
      </c>
      <c r="K60" s="395">
        <v>0.52100000000000002</v>
      </c>
      <c r="L60" s="395">
        <v>0.52100000000000002</v>
      </c>
    </row>
    <row r="61" spans="2:12" ht="18">
      <c r="B61" s="391" t="s">
        <v>6</v>
      </c>
      <c r="C61" s="391" t="s">
        <v>7</v>
      </c>
      <c r="D61" s="391" t="s">
        <v>19</v>
      </c>
      <c r="E61" s="391" t="s">
        <v>885</v>
      </c>
      <c r="F61" s="392" t="s">
        <v>12</v>
      </c>
      <c r="G61" s="391" t="s">
        <v>9</v>
      </c>
      <c r="H61" s="393">
        <v>1</v>
      </c>
      <c r="I61" s="391" t="s">
        <v>10</v>
      </c>
      <c r="J61" s="394" t="s">
        <v>1058</v>
      </c>
      <c r="K61" s="395">
        <v>6.15</v>
      </c>
      <c r="L61" s="395">
        <v>6.15</v>
      </c>
    </row>
    <row r="62" spans="2:12" ht="18">
      <c r="B62" s="391" t="s">
        <v>6</v>
      </c>
      <c r="C62" s="391" t="s">
        <v>7</v>
      </c>
      <c r="D62" s="391" t="s">
        <v>19</v>
      </c>
      <c r="E62" s="391" t="s">
        <v>887</v>
      </c>
      <c r="F62" s="392" t="s">
        <v>1059</v>
      </c>
      <c r="G62" s="391" t="s">
        <v>9</v>
      </c>
      <c r="H62" s="393">
        <v>1</v>
      </c>
      <c r="I62" s="391" t="s">
        <v>10</v>
      </c>
      <c r="J62" s="394" t="s">
        <v>1058</v>
      </c>
      <c r="K62" s="395">
        <v>0.05</v>
      </c>
      <c r="L62" s="395">
        <v>0.05</v>
      </c>
    </row>
    <row r="63" spans="2:12" ht="18">
      <c r="B63" s="391" t="s">
        <v>6</v>
      </c>
      <c r="C63" s="391" t="s">
        <v>7</v>
      </c>
      <c r="D63" s="391" t="s">
        <v>19</v>
      </c>
      <c r="E63" s="391" t="s">
        <v>888</v>
      </c>
      <c r="F63" s="392" t="s">
        <v>15</v>
      </c>
      <c r="G63" s="391" t="s">
        <v>9</v>
      </c>
      <c r="H63" s="393">
        <v>1</v>
      </c>
      <c r="I63" s="391" t="s">
        <v>10</v>
      </c>
      <c r="J63" s="394" t="s">
        <v>1058</v>
      </c>
      <c r="K63" s="395">
        <v>14.5</v>
      </c>
      <c r="L63" s="395">
        <v>14.5</v>
      </c>
    </row>
    <row r="64" spans="2:12" ht="18">
      <c r="B64" s="391" t="s">
        <v>6</v>
      </c>
      <c r="C64" s="391" t="s">
        <v>7</v>
      </c>
      <c r="D64" s="391" t="s">
        <v>19</v>
      </c>
      <c r="E64" s="391" t="s">
        <v>889</v>
      </c>
      <c r="F64" s="392" t="s">
        <v>15</v>
      </c>
      <c r="G64" s="391" t="s">
        <v>9</v>
      </c>
      <c r="H64" s="393">
        <v>1</v>
      </c>
      <c r="I64" s="391" t="s">
        <v>10</v>
      </c>
      <c r="J64" s="394" t="s">
        <v>1058</v>
      </c>
      <c r="K64" s="395">
        <v>43</v>
      </c>
      <c r="L64" s="395">
        <v>43</v>
      </c>
    </row>
    <row r="65" spans="2:12" ht="18">
      <c r="B65" s="391" t="s">
        <v>6</v>
      </c>
      <c r="C65" s="391" t="s">
        <v>7</v>
      </c>
      <c r="D65" s="391" t="s">
        <v>19</v>
      </c>
      <c r="E65" s="391" t="s">
        <v>890</v>
      </c>
      <c r="F65" s="392" t="s">
        <v>12</v>
      </c>
      <c r="G65" s="391" t="s">
        <v>9</v>
      </c>
      <c r="H65" s="393">
        <v>1</v>
      </c>
      <c r="I65" s="391" t="s">
        <v>10</v>
      </c>
      <c r="J65" s="394" t="s">
        <v>1058</v>
      </c>
      <c r="K65" s="395">
        <v>7.5</v>
      </c>
      <c r="L65" s="395">
        <v>7.5</v>
      </c>
    </row>
    <row r="66" spans="2:12" ht="18">
      <c r="B66" s="391" t="s">
        <v>6</v>
      </c>
      <c r="C66" s="391" t="s">
        <v>7</v>
      </c>
      <c r="D66" s="391" t="s">
        <v>19</v>
      </c>
      <c r="E66" s="391" t="s">
        <v>37</v>
      </c>
      <c r="F66" s="392" t="s">
        <v>1059</v>
      </c>
      <c r="G66" s="391" t="s">
        <v>9</v>
      </c>
      <c r="H66" s="393">
        <v>1</v>
      </c>
      <c r="I66" s="391" t="s">
        <v>10</v>
      </c>
      <c r="J66" s="394" t="s">
        <v>1058</v>
      </c>
      <c r="K66" s="395">
        <v>143</v>
      </c>
      <c r="L66" s="395">
        <v>143</v>
      </c>
    </row>
    <row r="67" spans="2:12" ht="18">
      <c r="B67" s="391" t="s">
        <v>6</v>
      </c>
      <c r="C67" s="391" t="s">
        <v>7</v>
      </c>
      <c r="D67" s="391" t="s">
        <v>19</v>
      </c>
      <c r="E67" s="391" t="s">
        <v>891</v>
      </c>
      <c r="F67" s="392" t="s">
        <v>12</v>
      </c>
      <c r="G67" s="391" t="s">
        <v>9</v>
      </c>
      <c r="H67" s="393">
        <v>1</v>
      </c>
      <c r="I67" s="391" t="s">
        <v>10</v>
      </c>
      <c r="J67" s="394" t="s">
        <v>1058</v>
      </c>
      <c r="K67" s="395">
        <v>6.15</v>
      </c>
      <c r="L67" s="395">
        <v>6.15</v>
      </c>
    </row>
    <row r="68" spans="2:12" ht="18">
      <c r="B68" s="391" t="s">
        <v>6</v>
      </c>
      <c r="C68" s="391" t="s">
        <v>7</v>
      </c>
      <c r="D68" s="391" t="s">
        <v>19</v>
      </c>
      <c r="E68" s="391" t="s">
        <v>39</v>
      </c>
      <c r="F68" s="392" t="s">
        <v>38</v>
      </c>
      <c r="G68" s="391" t="s">
        <v>9</v>
      </c>
      <c r="H68" s="393">
        <v>1</v>
      </c>
      <c r="I68" s="391" t="s">
        <v>10</v>
      </c>
      <c r="J68" s="394" t="s">
        <v>1058</v>
      </c>
      <c r="K68" s="395">
        <v>180</v>
      </c>
      <c r="L68" s="395">
        <v>180</v>
      </c>
    </row>
    <row r="69" spans="2:12" ht="18">
      <c r="B69" s="391" t="s">
        <v>6</v>
      </c>
      <c r="C69" s="391" t="s">
        <v>7</v>
      </c>
      <c r="D69" s="391" t="s">
        <v>19</v>
      </c>
      <c r="E69" s="391" t="s">
        <v>39</v>
      </c>
      <c r="F69" s="392" t="s">
        <v>45</v>
      </c>
      <c r="G69" s="391" t="s">
        <v>9</v>
      </c>
      <c r="H69" s="393">
        <v>1</v>
      </c>
      <c r="I69" s="391" t="s">
        <v>10</v>
      </c>
      <c r="J69" s="394" t="s">
        <v>1058</v>
      </c>
      <c r="K69" s="395">
        <v>35</v>
      </c>
      <c r="L69" s="395">
        <v>35</v>
      </c>
    </row>
    <row r="70" spans="2:12" ht="18">
      <c r="B70" s="391" t="s">
        <v>6</v>
      </c>
      <c r="C70" s="391" t="s">
        <v>7</v>
      </c>
      <c r="D70" s="391" t="s">
        <v>19</v>
      </c>
      <c r="E70" s="391" t="s">
        <v>39</v>
      </c>
      <c r="F70" s="392" t="s">
        <v>12</v>
      </c>
      <c r="G70" s="391" t="s">
        <v>9</v>
      </c>
      <c r="H70" s="393">
        <v>1</v>
      </c>
      <c r="I70" s="391" t="s">
        <v>10</v>
      </c>
      <c r="J70" s="394" t="s">
        <v>1058</v>
      </c>
      <c r="K70" s="395">
        <v>4</v>
      </c>
      <c r="L70" s="395">
        <v>4</v>
      </c>
    </row>
    <row r="71" spans="2:12" ht="18">
      <c r="B71" s="391" t="s">
        <v>6</v>
      </c>
      <c r="C71" s="391" t="s">
        <v>7</v>
      </c>
      <c r="D71" s="391" t="s">
        <v>19</v>
      </c>
      <c r="E71" s="391" t="s">
        <v>31</v>
      </c>
      <c r="F71" s="392" t="s">
        <v>38</v>
      </c>
      <c r="G71" s="391" t="s">
        <v>9</v>
      </c>
      <c r="H71" s="393">
        <v>1</v>
      </c>
      <c r="I71" s="391" t="s">
        <v>10</v>
      </c>
      <c r="J71" s="394" t="s">
        <v>1058</v>
      </c>
      <c r="K71" s="395">
        <v>52.637999999999998</v>
      </c>
      <c r="L71" s="395">
        <v>52.637999999999998</v>
      </c>
    </row>
    <row r="72" spans="2:12" ht="18">
      <c r="B72" s="391" t="s">
        <v>6</v>
      </c>
      <c r="C72" s="391" t="s">
        <v>7</v>
      </c>
      <c r="D72" s="391" t="s">
        <v>19</v>
      </c>
      <c r="E72" s="391" t="s">
        <v>31</v>
      </c>
      <c r="F72" s="392" t="s">
        <v>45</v>
      </c>
      <c r="G72" s="391" t="s">
        <v>9</v>
      </c>
      <c r="H72" s="393">
        <v>1</v>
      </c>
      <c r="I72" s="391" t="s">
        <v>10</v>
      </c>
      <c r="J72" s="394" t="s">
        <v>1058</v>
      </c>
      <c r="K72" s="395">
        <v>280.36200000000002</v>
      </c>
      <c r="L72" s="395">
        <v>280.36200000000002</v>
      </c>
    </row>
    <row r="73" spans="2:12" ht="18">
      <c r="B73" s="391" t="s">
        <v>6</v>
      </c>
      <c r="C73" s="391" t="s">
        <v>7</v>
      </c>
      <c r="D73" s="391" t="s">
        <v>19</v>
      </c>
      <c r="E73" s="391" t="s">
        <v>31</v>
      </c>
      <c r="F73" s="392" t="s">
        <v>15</v>
      </c>
      <c r="G73" s="391" t="s">
        <v>9</v>
      </c>
      <c r="H73" s="393">
        <v>1</v>
      </c>
      <c r="I73" s="391" t="s">
        <v>10</v>
      </c>
      <c r="J73" s="394" t="s">
        <v>1058</v>
      </c>
      <c r="K73" s="395">
        <v>275</v>
      </c>
      <c r="L73" s="395">
        <v>275</v>
      </c>
    </row>
    <row r="74" spans="2:12" ht="18">
      <c r="B74" s="391" t="s">
        <v>6</v>
      </c>
      <c r="C74" s="391" t="s">
        <v>7</v>
      </c>
      <c r="D74" s="391" t="s">
        <v>19</v>
      </c>
      <c r="E74" s="391" t="s">
        <v>32</v>
      </c>
      <c r="F74" s="392" t="s">
        <v>15</v>
      </c>
      <c r="G74" s="391" t="s">
        <v>9</v>
      </c>
      <c r="H74" s="393">
        <v>1</v>
      </c>
      <c r="I74" s="391" t="s">
        <v>10</v>
      </c>
      <c r="J74" s="394" t="s">
        <v>1058</v>
      </c>
      <c r="K74" s="395">
        <v>350</v>
      </c>
      <c r="L74" s="395">
        <v>350</v>
      </c>
    </row>
    <row r="75" spans="2:12" ht="18">
      <c r="B75" s="391" t="s">
        <v>6</v>
      </c>
      <c r="C75" s="391" t="s">
        <v>7</v>
      </c>
      <c r="D75" s="391" t="s">
        <v>19</v>
      </c>
      <c r="E75" s="391" t="s">
        <v>892</v>
      </c>
      <c r="F75" s="392" t="s">
        <v>42</v>
      </c>
      <c r="G75" s="391" t="s">
        <v>9</v>
      </c>
      <c r="H75" s="393">
        <v>1</v>
      </c>
      <c r="I75" s="391" t="s">
        <v>10</v>
      </c>
      <c r="J75" s="394" t="s">
        <v>1058</v>
      </c>
      <c r="K75" s="395">
        <v>45</v>
      </c>
      <c r="L75" s="395">
        <v>45</v>
      </c>
    </row>
    <row r="76" spans="2:12" ht="18">
      <c r="B76" s="391" t="s">
        <v>6</v>
      </c>
      <c r="C76" s="391" t="s">
        <v>7</v>
      </c>
      <c r="D76" s="391" t="s">
        <v>19</v>
      </c>
      <c r="E76" s="391" t="s">
        <v>893</v>
      </c>
      <c r="F76" s="392" t="s">
        <v>12</v>
      </c>
      <c r="G76" s="391" t="s">
        <v>9</v>
      </c>
      <c r="H76" s="393">
        <v>1</v>
      </c>
      <c r="I76" s="391" t="s">
        <v>10</v>
      </c>
      <c r="J76" s="394" t="s">
        <v>1058</v>
      </c>
      <c r="K76" s="395">
        <v>4.5</v>
      </c>
      <c r="L76" s="395">
        <v>4.5</v>
      </c>
    </row>
    <row r="77" spans="2:12" ht="18">
      <c r="B77" s="391" t="s">
        <v>6</v>
      </c>
      <c r="C77" s="391" t="s">
        <v>7</v>
      </c>
      <c r="D77" s="391" t="s">
        <v>19</v>
      </c>
      <c r="E77" s="391" t="s">
        <v>894</v>
      </c>
      <c r="F77" s="392" t="s">
        <v>12</v>
      </c>
      <c r="G77" s="391" t="s">
        <v>9</v>
      </c>
      <c r="H77" s="393">
        <v>1</v>
      </c>
      <c r="I77" s="391" t="s">
        <v>10</v>
      </c>
      <c r="J77" s="394" t="s">
        <v>703</v>
      </c>
      <c r="K77" s="395">
        <v>6.15</v>
      </c>
      <c r="L77" s="395">
        <v>6.15</v>
      </c>
    </row>
    <row r="78" spans="2:12" ht="18">
      <c r="B78" s="391" t="s">
        <v>6</v>
      </c>
      <c r="C78" s="391" t="s">
        <v>7</v>
      </c>
      <c r="D78" s="391" t="s">
        <v>19</v>
      </c>
      <c r="E78" s="391" t="s">
        <v>895</v>
      </c>
      <c r="F78" s="392" t="s">
        <v>1059</v>
      </c>
      <c r="G78" s="391" t="s">
        <v>9</v>
      </c>
      <c r="H78" s="393">
        <v>1</v>
      </c>
      <c r="I78" s="391" t="s">
        <v>10</v>
      </c>
      <c r="J78" s="394" t="s">
        <v>1058</v>
      </c>
      <c r="K78" s="395">
        <v>0.12</v>
      </c>
      <c r="L78" s="395">
        <v>0.12</v>
      </c>
    </row>
    <row r="79" spans="2:12" ht="18">
      <c r="B79" s="391" t="s">
        <v>6</v>
      </c>
      <c r="C79" s="391" t="s">
        <v>7</v>
      </c>
      <c r="D79" s="391" t="s">
        <v>19</v>
      </c>
      <c r="E79" s="391" t="s">
        <v>21</v>
      </c>
      <c r="F79" s="392" t="s">
        <v>17</v>
      </c>
      <c r="G79" s="391" t="s">
        <v>9</v>
      </c>
      <c r="H79" s="393">
        <v>1</v>
      </c>
      <c r="I79" s="391" t="s">
        <v>10</v>
      </c>
      <c r="J79" s="394" t="s">
        <v>1058</v>
      </c>
      <c r="K79" s="395">
        <v>3015.8</v>
      </c>
      <c r="L79" s="395">
        <v>3015.8</v>
      </c>
    </row>
    <row r="80" spans="2:12" ht="18">
      <c r="B80" s="391" t="s">
        <v>6</v>
      </c>
      <c r="C80" s="391" t="s">
        <v>7</v>
      </c>
      <c r="D80" s="391" t="s">
        <v>19</v>
      </c>
      <c r="E80" s="391" t="s">
        <v>896</v>
      </c>
      <c r="F80" s="392" t="s">
        <v>42</v>
      </c>
      <c r="G80" s="391" t="s">
        <v>9</v>
      </c>
      <c r="H80" s="393">
        <v>1</v>
      </c>
      <c r="I80" s="391" t="s">
        <v>10</v>
      </c>
      <c r="J80" s="394" t="s">
        <v>1058</v>
      </c>
      <c r="K80" s="395">
        <v>17</v>
      </c>
      <c r="L80" s="395">
        <v>17</v>
      </c>
    </row>
    <row r="81" spans="2:12" ht="18">
      <c r="B81" s="391" t="s">
        <v>6</v>
      </c>
      <c r="C81" s="391" t="s">
        <v>7</v>
      </c>
      <c r="D81" s="391" t="s">
        <v>19</v>
      </c>
      <c r="E81" s="391" t="s">
        <v>898</v>
      </c>
      <c r="F81" s="392" t="s">
        <v>40</v>
      </c>
      <c r="G81" s="391" t="s">
        <v>9</v>
      </c>
      <c r="H81" s="393">
        <v>1</v>
      </c>
      <c r="I81" s="391" t="s">
        <v>10</v>
      </c>
      <c r="J81" s="394" t="s">
        <v>1058</v>
      </c>
      <c r="K81" s="395">
        <v>9.8000000000000004E-2</v>
      </c>
      <c r="L81" s="395">
        <v>9.8000000000000004E-2</v>
      </c>
    </row>
    <row r="82" spans="2:12" ht="18">
      <c r="B82" s="391" t="s">
        <v>6</v>
      </c>
      <c r="C82" s="391" t="s">
        <v>7</v>
      </c>
      <c r="D82" s="391" t="s">
        <v>19</v>
      </c>
      <c r="E82" s="391" t="s">
        <v>899</v>
      </c>
      <c r="F82" s="392" t="s">
        <v>40</v>
      </c>
      <c r="G82" s="391" t="s">
        <v>9</v>
      </c>
      <c r="H82" s="393">
        <v>1</v>
      </c>
      <c r="I82" s="391" t="s">
        <v>10</v>
      </c>
      <c r="J82" s="394" t="s">
        <v>1058</v>
      </c>
      <c r="K82" s="395">
        <v>1.7000000000000001E-2</v>
      </c>
      <c r="L82" s="395">
        <v>1.7000000000000001E-2</v>
      </c>
    </row>
    <row r="83" spans="2:12" ht="18">
      <c r="B83" s="391" t="s">
        <v>6</v>
      </c>
      <c r="C83" s="391" t="s">
        <v>7</v>
      </c>
      <c r="D83" s="391" t="s">
        <v>19</v>
      </c>
      <c r="E83" s="391" t="s">
        <v>900</v>
      </c>
      <c r="F83" s="392" t="s">
        <v>40</v>
      </c>
      <c r="G83" s="391" t="s">
        <v>9</v>
      </c>
      <c r="H83" s="393">
        <v>1</v>
      </c>
      <c r="I83" s="391" t="s">
        <v>10</v>
      </c>
      <c r="J83" s="394" t="s">
        <v>1058</v>
      </c>
      <c r="K83" s="395">
        <v>0.42299999999999999</v>
      </c>
      <c r="L83" s="395">
        <v>0.42299999999999999</v>
      </c>
    </row>
    <row r="84" spans="2:12" ht="18">
      <c r="B84" s="391" t="s">
        <v>6</v>
      </c>
      <c r="C84" s="391" t="s">
        <v>7</v>
      </c>
      <c r="D84" s="391" t="s">
        <v>19</v>
      </c>
      <c r="E84" s="391" t="s">
        <v>901</v>
      </c>
      <c r="F84" s="392" t="s">
        <v>40</v>
      </c>
      <c r="G84" s="391" t="s">
        <v>9</v>
      </c>
      <c r="H84" s="393">
        <v>1</v>
      </c>
      <c r="I84" s="391" t="s">
        <v>10</v>
      </c>
      <c r="J84" s="394" t="s">
        <v>1058</v>
      </c>
      <c r="K84" s="395">
        <v>9.0999999999999998E-2</v>
      </c>
      <c r="L84" s="395">
        <v>9.0999999999999998E-2</v>
      </c>
    </row>
    <row r="85" spans="2:12" ht="18">
      <c r="B85" s="391" t="s">
        <v>6</v>
      </c>
      <c r="C85" s="391" t="s">
        <v>7</v>
      </c>
      <c r="D85" s="391" t="s">
        <v>19</v>
      </c>
      <c r="E85" s="391" t="s">
        <v>33</v>
      </c>
      <c r="F85" s="392" t="s">
        <v>15</v>
      </c>
      <c r="G85" s="391" t="s">
        <v>9</v>
      </c>
      <c r="H85" s="393">
        <v>1</v>
      </c>
      <c r="I85" s="391" t="s">
        <v>10</v>
      </c>
      <c r="J85" s="394" t="s">
        <v>1058</v>
      </c>
      <c r="K85" s="395">
        <v>154</v>
      </c>
      <c r="L85" s="395">
        <v>154</v>
      </c>
    </row>
    <row r="86" spans="2:12" ht="18">
      <c r="B86" s="391" t="s">
        <v>6</v>
      </c>
      <c r="C86" s="391" t="s">
        <v>7</v>
      </c>
      <c r="D86" s="391" t="s">
        <v>19</v>
      </c>
      <c r="E86" s="391" t="s">
        <v>902</v>
      </c>
      <c r="F86" s="392" t="s">
        <v>42</v>
      </c>
      <c r="G86" s="391" t="s">
        <v>9</v>
      </c>
      <c r="H86" s="393">
        <v>1</v>
      </c>
      <c r="I86" s="391" t="s">
        <v>10</v>
      </c>
      <c r="J86" s="394" t="s">
        <v>1058</v>
      </c>
      <c r="K86" s="395">
        <v>10.5</v>
      </c>
      <c r="L86" s="395">
        <v>10.5</v>
      </c>
    </row>
    <row r="87" spans="2:12" ht="18">
      <c r="B87" s="391" t="s">
        <v>6</v>
      </c>
      <c r="C87" s="391" t="s">
        <v>7</v>
      </c>
      <c r="D87" s="391" t="s">
        <v>19</v>
      </c>
      <c r="E87" s="391" t="s">
        <v>903</v>
      </c>
      <c r="F87" s="392" t="s">
        <v>40</v>
      </c>
      <c r="G87" s="391" t="s">
        <v>9</v>
      </c>
      <c r="H87" s="393">
        <v>1</v>
      </c>
      <c r="I87" s="391" t="s">
        <v>10</v>
      </c>
      <c r="J87" s="394" t="s">
        <v>1058</v>
      </c>
      <c r="K87" s="395">
        <v>0.497</v>
      </c>
      <c r="L87" s="395">
        <v>0.497</v>
      </c>
    </row>
    <row r="88" spans="2:12" ht="18">
      <c r="B88" s="391" t="s">
        <v>6</v>
      </c>
      <c r="C88" s="391" t="s">
        <v>7</v>
      </c>
      <c r="D88" s="391" t="s">
        <v>19</v>
      </c>
      <c r="E88" s="391" t="s">
        <v>904</v>
      </c>
      <c r="F88" s="392" t="s">
        <v>12</v>
      </c>
      <c r="G88" s="391" t="s">
        <v>9</v>
      </c>
      <c r="H88" s="393">
        <v>1</v>
      </c>
      <c r="I88" s="391" t="s">
        <v>10</v>
      </c>
      <c r="J88" s="394" t="s">
        <v>1058</v>
      </c>
      <c r="K88" s="395">
        <v>2</v>
      </c>
      <c r="L88" s="395">
        <v>2</v>
      </c>
    </row>
    <row r="89" spans="2:12" ht="18">
      <c r="B89" s="391" t="s">
        <v>6</v>
      </c>
      <c r="C89" s="391" t="s">
        <v>7</v>
      </c>
      <c r="D89" s="391" t="s">
        <v>19</v>
      </c>
      <c r="E89" s="391" t="s">
        <v>905</v>
      </c>
      <c r="F89" s="392" t="s">
        <v>12</v>
      </c>
      <c r="G89" s="391" t="s">
        <v>9</v>
      </c>
      <c r="H89" s="393">
        <v>1</v>
      </c>
      <c r="I89" s="391" t="s">
        <v>10</v>
      </c>
      <c r="J89" s="394" t="s">
        <v>1058</v>
      </c>
      <c r="K89" s="395">
        <v>2</v>
      </c>
      <c r="L89" s="395">
        <v>2</v>
      </c>
    </row>
    <row r="90" spans="2:12" ht="18">
      <c r="B90" s="391" t="s">
        <v>6</v>
      </c>
      <c r="C90" s="391" t="s">
        <v>7</v>
      </c>
      <c r="D90" s="391" t="s">
        <v>19</v>
      </c>
      <c r="E90" s="391" t="s">
        <v>34</v>
      </c>
      <c r="F90" s="392" t="s">
        <v>15</v>
      </c>
      <c r="G90" s="391" t="s">
        <v>9</v>
      </c>
      <c r="H90" s="393">
        <v>0.5</v>
      </c>
      <c r="I90" s="391" t="s">
        <v>13</v>
      </c>
      <c r="J90" s="394" t="s">
        <v>1058</v>
      </c>
      <c r="K90" s="395">
        <v>395</v>
      </c>
      <c r="L90" s="395">
        <v>197.5</v>
      </c>
    </row>
    <row r="91" spans="2:12" ht="18">
      <c r="B91" s="391" t="s">
        <v>6</v>
      </c>
      <c r="C91" s="391" t="s">
        <v>7</v>
      </c>
      <c r="D91" s="391" t="s">
        <v>19</v>
      </c>
      <c r="E91" s="391" t="s">
        <v>906</v>
      </c>
      <c r="F91" s="392" t="s">
        <v>12</v>
      </c>
      <c r="G91" s="391" t="s">
        <v>9</v>
      </c>
      <c r="H91" s="393">
        <v>1</v>
      </c>
      <c r="I91" s="391" t="s">
        <v>10</v>
      </c>
      <c r="J91" s="394" t="s">
        <v>1058</v>
      </c>
      <c r="K91" s="395">
        <v>12</v>
      </c>
      <c r="L91" s="395">
        <v>12</v>
      </c>
    </row>
    <row r="92" spans="2:12" ht="18">
      <c r="B92" s="391" t="s">
        <v>6</v>
      </c>
      <c r="C92" s="391" t="s">
        <v>7</v>
      </c>
      <c r="D92" s="391" t="s">
        <v>19</v>
      </c>
      <c r="E92" s="391" t="s">
        <v>907</v>
      </c>
      <c r="F92" s="392" t="s">
        <v>42</v>
      </c>
      <c r="G92" s="391" t="s">
        <v>9</v>
      </c>
      <c r="H92" s="393">
        <v>1</v>
      </c>
      <c r="I92" s="391" t="s">
        <v>10</v>
      </c>
      <c r="J92" s="394" t="s">
        <v>1058</v>
      </c>
      <c r="K92" s="395">
        <v>18</v>
      </c>
      <c r="L92" s="395">
        <v>18</v>
      </c>
    </row>
    <row r="93" spans="2:12" ht="18">
      <c r="B93" s="391" t="s">
        <v>6</v>
      </c>
      <c r="C93" s="391" t="s">
        <v>7</v>
      </c>
      <c r="D93" s="391" t="s">
        <v>19</v>
      </c>
      <c r="E93" s="391" t="s">
        <v>910</v>
      </c>
      <c r="F93" s="392" t="s">
        <v>42</v>
      </c>
      <c r="G93" s="391" t="s">
        <v>9</v>
      </c>
      <c r="H93" s="393">
        <v>1</v>
      </c>
      <c r="I93" s="391" t="s">
        <v>10</v>
      </c>
      <c r="J93" s="394" t="s">
        <v>1058</v>
      </c>
      <c r="K93" s="395">
        <v>18</v>
      </c>
      <c r="L93" s="395">
        <v>18</v>
      </c>
    </row>
    <row r="94" spans="2:12" ht="18">
      <c r="B94" s="391" t="s">
        <v>6</v>
      </c>
      <c r="C94" s="391" t="s">
        <v>7</v>
      </c>
      <c r="D94" s="391" t="s">
        <v>19</v>
      </c>
      <c r="E94" s="391" t="s">
        <v>908</v>
      </c>
      <c r="F94" s="392" t="s">
        <v>15</v>
      </c>
      <c r="G94" s="391" t="s">
        <v>9</v>
      </c>
      <c r="H94" s="393">
        <v>1</v>
      </c>
      <c r="I94" s="391" t="s">
        <v>10</v>
      </c>
      <c r="J94" s="394" t="s">
        <v>1058</v>
      </c>
      <c r="K94" s="395">
        <v>40</v>
      </c>
      <c r="L94" s="395">
        <v>40</v>
      </c>
    </row>
    <row r="95" spans="2:12" ht="18">
      <c r="B95" s="391" t="s">
        <v>6</v>
      </c>
      <c r="C95" s="391" t="s">
        <v>7</v>
      </c>
      <c r="D95" s="391" t="s">
        <v>19</v>
      </c>
      <c r="E95" s="391" t="s">
        <v>909</v>
      </c>
      <c r="F95" s="392" t="s">
        <v>12</v>
      </c>
      <c r="G95" s="391" t="s">
        <v>9</v>
      </c>
      <c r="H95" s="393">
        <v>1</v>
      </c>
      <c r="I95" s="391" t="s">
        <v>10</v>
      </c>
      <c r="J95" s="394" t="s">
        <v>1058</v>
      </c>
      <c r="K95" s="395">
        <v>4.0999999999999996</v>
      </c>
      <c r="L95" s="395">
        <v>4.0999999999999996</v>
      </c>
    </row>
    <row r="96" spans="2:12" ht="18">
      <c r="B96" s="391" t="s">
        <v>6</v>
      </c>
      <c r="C96" s="391" t="s">
        <v>7</v>
      </c>
      <c r="D96" s="391" t="s">
        <v>19</v>
      </c>
      <c r="E96" s="391" t="s">
        <v>911</v>
      </c>
      <c r="F96" s="392" t="s">
        <v>40</v>
      </c>
      <c r="G96" s="391" t="s">
        <v>9</v>
      </c>
      <c r="H96" s="393">
        <v>1</v>
      </c>
      <c r="I96" s="391" t="s">
        <v>10</v>
      </c>
      <c r="J96" s="394" t="s">
        <v>1058</v>
      </c>
      <c r="K96" s="395">
        <v>0.442</v>
      </c>
      <c r="L96" s="395">
        <v>0.442</v>
      </c>
    </row>
    <row r="97" spans="2:12" ht="18">
      <c r="B97" s="391" t="s">
        <v>6</v>
      </c>
      <c r="C97" s="391" t="s">
        <v>7</v>
      </c>
      <c r="D97" s="391" t="s">
        <v>19</v>
      </c>
      <c r="E97" s="391" t="s">
        <v>912</v>
      </c>
      <c r="F97" s="392" t="s">
        <v>42</v>
      </c>
      <c r="G97" s="391" t="s">
        <v>9</v>
      </c>
      <c r="H97" s="393">
        <v>1</v>
      </c>
      <c r="I97" s="391" t="s">
        <v>10</v>
      </c>
      <c r="J97" s="394" t="s">
        <v>1058</v>
      </c>
      <c r="K97" s="395">
        <v>18</v>
      </c>
      <c r="L97" s="395">
        <v>18</v>
      </c>
    </row>
    <row r="98" spans="2:12" ht="18">
      <c r="B98" s="391" t="s">
        <v>6</v>
      </c>
      <c r="C98" s="391" t="s">
        <v>7</v>
      </c>
      <c r="D98" s="391" t="s">
        <v>19</v>
      </c>
      <c r="E98" s="391" t="s">
        <v>41</v>
      </c>
      <c r="F98" s="392" t="s">
        <v>42</v>
      </c>
      <c r="G98" s="391" t="s">
        <v>11</v>
      </c>
      <c r="H98" s="393">
        <v>1</v>
      </c>
      <c r="I98" s="391" t="s">
        <v>10</v>
      </c>
      <c r="J98" s="394" t="s">
        <v>1058</v>
      </c>
      <c r="K98" s="395">
        <v>315</v>
      </c>
      <c r="L98" s="395">
        <v>315</v>
      </c>
    </row>
    <row r="99" spans="2:12" ht="18">
      <c r="B99" s="391" t="s">
        <v>6</v>
      </c>
      <c r="C99" s="391" t="s">
        <v>7</v>
      </c>
      <c r="D99" s="391" t="s">
        <v>19</v>
      </c>
      <c r="E99" s="391" t="s">
        <v>913</v>
      </c>
      <c r="F99" s="392" t="s">
        <v>12</v>
      </c>
      <c r="G99" s="391" t="s">
        <v>9</v>
      </c>
      <c r="H99" s="393">
        <v>1</v>
      </c>
      <c r="I99" s="391" t="s">
        <v>10</v>
      </c>
      <c r="J99" s="394" t="s">
        <v>1058</v>
      </c>
      <c r="K99" s="395">
        <v>6.15</v>
      </c>
      <c r="L99" s="395">
        <v>6.15</v>
      </c>
    </row>
    <row r="100" spans="2:12" ht="18">
      <c r="B100" s="391" t="s">
        <v>6</v>
      </c>
      <c r="C100" s="391" t="s">
        <v>7</v>
      </c>
      <c r="D100" s="391" t="s">
        <v>19</v>
      </c>
      <c r="E100" s="391" t="s">
        <v>914</v>
      </c>
      <c r="F100" s="392" t="s">
        <v>15</v>
      </c>
      <c r="G100" s="391" t="s">
        <v>9</v>
      </c>
      <c r="H100" s="393">
        <v>1</v>
      </c>
      <c r="I100" s="391" t="s">
        <v>10</v>
      </c>
      <c r="J100" s="394" t="s">
        <v>1058</v>
      </c>
      <c r="K100" s="395">
        <v>58</v>
      </c>
      <c r="L100" s="395">
        <v>58</v>
      </c>
    </row>
    <row r="101" spans="2:12" ht="18">
      <c r="B101" s="391" t="s">
        <v>6</v>
      </c>
      <c r="C101" s="391" t="s">
        <v>7</v>
      </c>
      <c r="D101" s="391" t="s">
        <v>8</v>
      </c>
      <c r="E101" s="391" t="s">
        <v>702</v>
      </c>
      <c r="F101" s="392" t="s">
        <v>12</v>
      </c>
      <c r="G101" s="391" t="s">
        <v>11</v>
      </c>
      <c r="H101" s="393">
        <v>0.49</v>
      </c>
      <c r="I101" s="391" t="s">
        <v>13</v>
      </c>
      <c r="J101" s="394" t="s">
        <v>1058</v>
      </c>
      <c r="K101" s="395">
        <v>10</v>
      </c>
      <c r="L101" s="395">
        <v>4.9000000000000004</v>
      </c>
    </row>
    <row r="102" spans="2:12" ht="18">
      <c r="B102" s="391" t="s">
        <v>6</v>
      </c>
      <c r="C102" s="391" t="s">
        <v>7</v>
      </c>
      <c r="D102" s="391" t="s">
        <v>8</v>
      </c>
      <c r="E102" s="391" t="s">
        <v>702</v>
      </c>
      <c r="F102" s="392" t="s">
        <v>12</v>
      </c>
      <c r="G102" s="391" t="s">
        <v>11</v>
      </c>
      <c r="H102" s="393">
        <v>0.49</v>
      </c>
      <c r="I102" s="391" t="s">
        <v>13</v>
      </c>
      <c r="J102" s="394" t="s">
        <v>703</v>
      </c>
      <c r="K102" s="395">
        <v>4.0999999999999996</v>
      </c>
      <c r="L102" s="395">
        <v>2.0089999999999999</v>
      </c>
    </row>
    <row r="103" spans="2:12" ht="18">
      <c r="B103" s="391" t="s">
        <v>6</v>
      </c>
      <c r="C103" s="391" t="s">
        <v>7</v>
      </c>
      <c r="D103" s="391" t="s">
        <v>8</v>
      </c>
      <c r="E103" s="391" t="s">
        <v>718</v>
      </c>
      <c r="F103" s="392" t="s">
        <v>1059</v>
      </c>
      <c r="G103" s="391" t="s">
        <v>11</v>
      </c>
      <c r="H103" s="393">
        <v>1</v>
      </c>
      <c r="I103" s="391" t="s">
        <v>10</v>
      </c>
      <c r="J103" s="394" t="s">
        <v>1058</v>
      </c>
      <c r="K103" s="395">
        <v>1</v>
      </c>
      <c r="L103" s="395">
        <v>1</v>
      </c>
    </row>
    <row r="104" spans="2:12" ht="18">
      <c r="B104" s="391" t="s">
        <v>6</v>
      </c>
      <c r="C104" s="391" t="s">
        <v>7</v>
      </c>
      <c r="D104" s="391" t="s">
        <v>8</v>
      </c>
      <c r="E104" s="391" t="s">
        <v>706</v>
      </c>
      <c r="F104" s="392" t="s">
        <v>12</v>
      </c>
      <c r="G104" s="391" t="s">
        <v>11</v>
      </c>
      <c r="H104" s="393">
        <v>0.49</v>
      </c>
      <c r="I104" s="391" t="s">
        <v>13</v>
      </c>
      <c r="J104" s="394" t="s">
        <v>1058</v>
      </c>
      <c r="K104" s="395">
        <v>12</v>
      </c>
      <c r="L104" s="395">
        <v>5.88</v>
      </c>
    </row>
    <row r="105" spans="2:12" ht="18">
      <c r="B105" s="391" t="s">
        <v>6</v>
      </c>
      <c r="C105" s="391" t="s">
        <v>7</v>
      </c>
      <c r="D105" s="391" t="s">
        <v>8</v>
      </c>
      <c r="E105" s="391" t="s">
        <v>707</v>
      </c>
      <c r="F105" s="392" t="s">
        <v>1059</v>
      </c>
      <c r="G105" s="391" t="s">
        <v>11</v>
      </c>
      <c r="H105" s="393">
        <v>1</v>
      </c>
      <c r="I105" s="391" t="s">
        <v>10</v>
      </c>
      <c r="J105" s="394" t="s">
        <v>1058</v>
      </c>
      <c r="K105" s="395">
        <v>1.9</v>
      </c>
      <c r="L105" s="395">
        <v>1.9</v>
      </c>
    </row>
    <row r="106" spans="2:12" ht="18">
      <c r="B106" s="391" t="s">
        <v>6</v>
      </c>
      <c r="C106" s="391" t="s">
        <v>7</v>
      </c>
      <c r="D106" s="391" t="s">
        <v>8</v>
      </c>
      <c r="E106" s="391" t="s">
        <v>708</v>
      </c>
      <c r="F106" s="392" t="s">
        <v>12</v>
      </c>
      <c r="G106" s="391" t="s">
        <v>11</v>
      </c>
      <c r="H106" s="393">
        <v>0.49</v>
      </c>
      <c r="I106" s="391" t="s">
        <v>13</v>
      </c>
      <c r="J106" s="394" t="s">
        <v>1058</v>
      </c>
      <c r="K106" s="395">
        <v>10</v>
      </c>
      <c r="L106" s="395">
        <v>4.9000000000000004</v>
      </c>
    </row>
    <row r="107" spans="2:12" ht="18">
      <c r="B107" s="391" t="s">
        <v>6</v>
      </c>
      <c r="C107" s="391" t="s">
        <v>7</v>
      </c>
      <c r="D107" s="391" t="s">
        <v>8</v>
      </c>
      <c r="E107" s="391" t="s">
        <v>709</v>
      </c>
      <c r="F107" s="392" t="s">
        <v>1059</v>
      </c>
      <c r="G107" s="391" t="s">
        <v>11</v>
      </c>
      <c r="H107" s="393">
        <v>1</v>
      </c>
      <c r="I107" s="391" t="s">
        <v>10</v>
      </c>
      <c r="J107" s="394" t="s">
        <v>1058</v>
      </c>
      <c r="K107" s="395">
        <v>1.1299999999999999</v>
      </c>
      <c r="L107" s="395">
        <v>1.1299999999999999</v>
      </c>
    </row>
    <row r="108" spans="2:12" ht="18">
      <c r="B108" s="391" t="s">
        <v>6</v>
      </c>
      <c r="C108" s="391" t="s">
        <v>7</v>
      </c>
      <c r="D108" s="391" t="s">
        <v>8</v>
      </c>
      <c r="E108" s="391" t="s">
        <v>710</v>
      </c>
      <c r="F108" s="392" t="s">
        <v>1059</v>
      </c>
      <c r="G108" s="391" t="s">
        <v>9</v>
      </c>
      <c r="H108" s="393">
        <v>1</v>
      </c>
      <c r="I108" s="391" t="s">
        <v>10</v>
      </c>
      <c r="J108" s="394" t="s">
        <v>1058</v>
      </c>
      <c r="K108" s="395">
        <v>23</v>
      </c>
      <c r="L108" s="395">
        <v>23</v>
      </c>
    </row>
    <row r="109" spans="2:12" ht="18">
      <c r="B109" s="391" t="s">
        <v>6</v>
      </c>
      <c r="C109" s="391" t="s">
        <v>7</v>
      </c>
      <c r="D109" s="391" t="s">
        <v>8</v>
      </c>
      <c r="E109" s="391" t="s">
        <v>717</v>
      </c>
      <c r="F109" s="392" t="s">
        <v>1059</v>
      </c>
      <c r="G109" s="391" t="s">
        <v>9</v>
      </c>
      <c r="H109" s="393">
        <v>1</v>
      </c>
      <c r="I109" s="391" t="s">
        <v>10</v>
      </c>
      <c r="J109" s="394" t="s">
        <v>1058</v>
      </c>
      <c r="K109" s="395">
        <v>2</v>
      </c>
      <c r="L109" s="395">
        <v>2</v>
      </c>
    </row>
    <row r="110" spans="2:12" ht="18">
      <c r="B110" s="391" t="s">
        <v>6</v>
      </c>
      <c r="C110" s="391" t="s">
        <v>7</v>
      </c>
      <c r="D110" s="391" t="s">
        <v>8</v>
      </c>
      <c r="E110" s="391" t="s">
        <v>711</v>
      </c>
      <c r="F110" s="392" t="s">
        <v>1059</v>
      </c>
      <c r="G110" s="391" t="s">
        <v>11</v>
      </c>
      <c r="H110" s="393">
        <v>1</v>
      </c>
      <c r="I110" s="391" t="s">
        <v>10</v>
      </c>
      <c r="J110" s="394" t="s">
        <v>1058</v>
      </c>
      <c r="K110" s="395">
        <v>2.2000000000000002</v>
      </c>
      <c r="L110" s="395">
        <v>2.2000000000000002</v>
      </c>
    </row>
    <row r="111" spans="2:12" ht="18">
      <c r="B111" s="391" t="s">
        <v>6</v>
      </c>
      <c r="C111" s="391" t="s">
        <v>7</v>
      </c>
      <c r="D111" s="391" t="s">
        <v>8</v>
      </c>
      <c r="E111" s="391" t="s">
        <v>712</v>
      </c>
      <c r="F111" s="392" t="s">
        <v>1059</v>
      </c>
      <c r="G111" s="391" t="s">
        <v>11</v>
      </c>
      <c r="H111" s="393">
        <v>1</v>
      </c>
      <c r="I111" s="391" t="s">
        <v>10</v>
      </c>
      <c r="J111" s="394" t="s">
        <v>1058</v>
      </c>
      <c r="K111" s="395">
        <v>1.1200000000000001</v>
      </c>
      <c r="L111" s="395">
        <v>1.1200000000000001</v>
      </c>
    </row>
    <row r="112" spans="2:12" ht="18">
      <c r="B112" s="391" t="s">
        <v>6</v>
      </c>
      <c r="C112" s="391" t="s">
        <v>7</v>
      </c>
      <c r="D112" s="391" t="s">
        <v>8</v>
      </c>
      <c r="E112" s="391" t="s">
        <v>713</v>
      </c>
      <c r="F112" s="392" t="s">
        <v>1059</v>
      </c>
      <c r="G112" s="391" t="s">
        <v>11</v>
      </c>
      <c r="H112" s="393">
        <v>1</v>
      </c>
      <c r="I112" s="391" t="s">
        <v>10</v>
      </c>
      <c r="J112" s="394" t="s">
        <v>1058</v>
      </c>
      <c r="K112" s="395">
        <v>2.5</v>
      </c>
      <c r="L112" s="395">
        <v>2.5</v>
      </c>
    </row>
    <row r="113" spans="2:12" ht="18">
      <c r="B113" s="391" t="s">
        <v>6</v>
      </c>
      <c r="C113" s="391" t="s">
        <v>7</v>
      </c>
      <c r="D113" s="391" t="s">
        <v>8</v>
      </c>
      <c r="E113" s="391" t="s">
        <v>715</v>
      </c>
      <c r="F113" s="392" t="s">
        <v>12</v>
      </c>
      <c r="G113" s="391" t="s">
        <v>11</v>
      </c>
      <c r="H113" s="393">
        <v>1</v>
      </c>
      <c r="I113" s="391" t="s">
        <v>10</v>
      </c>
      <c r="J113" s="394" t="s">
        <v>1058</v>
      </c>
      <c r="K113" s="395">
        <v>12</v>
      </c>
      <c r="L113" s="395">
        <v>12</v>
      </c>
    </row>
    <row r="114" spans="2:12" ht="18">
      <c r="B114" s="391" t="s">
        <v>6</v>
      </c>
      <c r="C114" s="391" t="s">
        <v>7</v>
      </c>
      <c r="D114" s="391" t="s">
        <v>8</v>
      </c>
      <c r="E114" s="391" t="s">
        <v>716</v>
      </c>
      <c r="F114" s="392" t="s">
        <v>1059</v>
      </c>
      <c r="G114" s="391" t="s">
        <v>9</v>
      </c>
      <c r="H114" s="393">
        <v>1</v>
      </c>
      <c r="I114" s="391" t="s">
        <v>10</v>
      </c>
      <c r="J114" s="394" t="s">
        <v>1058</v>
      </c>
      <c r="K114" s="395">
        <v>178</v>
      </c>
      <c r="L114" s="395">
        <v>178</v>
      </c>
    </row>
    <row r="115" spans="2:12" ht="18">
      <c r="B115" s="391" t="s">
        <v>6</v>
      </c>
      <c r="C115" s="391" t="s">
        <v>7</v>
      </c>
      <c r="D115" s="391" t="s">
        <v>8</v>
      </c>
      <c r="E115" s="391" t="s">
        <v>727</v>
      </c>
      <c r="F115" s="392" t="s">
        <v>1059</v>
      </c>
      <c r="G115" s="391" t="s">
        <v>11</v>
      </c>
      <c r="H115" s="393">
        <v>1</v>
      </c>
      <c r="I115" s="391" t="s">
        <v>10</v>
      </c>
      <c r="J115" s="394" t="s">
        <v>1058</v>
      </c>
      <c r="K115" s="395">
        <v>1.6</v>
      </c>
      <c r="L115" s="395">
        <v>1.6</v>
      </c>
    </row>
    <row r="116" spans="2:12" ht="18">
      <c r="B116" s="391" t="s">
        <v>6</v>
      </c>
      <c r="C116" s="391" t="s">
        <v>7</v>
      </c>
      <c r="D116" s="391" t="s">
        <v>8</v>
      </c>
      <c r="E116" s="391" t="s">
        <v>720</v>
      </c>
      <c r="F116" s="392" t="s">
        <v>1059</v>
      </c>
      <c r="G116" s="391" t="s">
        <v>9</v>
      </c>
      <c r="H116" s="393">
        <v>1</v>
      </c>
      <c r="I116" s="391" t="s">
        <v>10</v>
      </c>
      <c r="J116" s="394" t="s">
        <v>1058</v>
      </c>
      <c r="K116" s="395">
        <v>198.7</v>
      </c>
      <c r="L116" s="395">
        <v>198.7</v>
      </c>
    </row>
    <row r="117" spans="2:12" ht="18">
      <c r="B117" s="391" t="s">
        <v>6</v>
      </c>
      <c r="C117" s="391" t="s">
        <v>7</v>
      </c>
      <c r="D117" s="391" t="s">
        <v>8</v>
      </c>
      <c r="E117" s="391" t="s">
        <v>726</v>
      </c>
      <c r="F117" s="392" t="s">
        <v>1059</v>
      </c>
      <c r="G117" s="391" t="s">
        <v>9</v>
      </c>
      <c r="H117" s="393">
        <v>1</v>
      </c>
      <c r="I117" s="391" t="s">
        <v>10</v>
      </c>
      <c r="J117" s="394" t="s">
        <v>1058</v>
      </c>
      <c r="K117" s="395">
        <v>90.68</v>
      </c>
      <c r="L117" s="395">
        <v>90.68</v>
      </c>
    </row>
    <row r="118" spans="2:12" ht="18">
      <c r="B118" s="391" t="s">
        <v>6</v>
      </c>
      <c r="C118" s="391" t="s">
        <v>7</v>
      </c>
      <c r="D118" s="391" t="s">
        <v>8</v>
      </c>
      <c r="E118" s="391" t="s">
        <v>721</v>
      </c>
      <c r="F118" s="392" t="s">
        <v>1059</v>
      </c>
      <c r="G118" s="391" t="s">
        <v>9</v>
      </c>
      <c r="H118" s="393">
        <v>1</v>
      </c>
      <c r="I118" s="391" t="s">
        <v>10</v>
      </c>
      <c r="J118" s="394" t="s">
        <v>1058</v>
      </c>
      <c r="K118" s="395">
        <v>14</v>
      </c>
      <c r="L118" s="395">
        <v>14</v>
      </c>
    </row>
    <row r="119" spans="2:12" ht="18">
      <c r="B119" s="391" t="s">
        <v>6</v>
      </c>
      <c r="C119" s="391" t="s">
        <v>7</v>
      </c>
      <c r="D119" s="391" t="s">
        <v>8</v>
      </c>
      <c r="E119" s="391" t="s">
        <v>722</v>
      </c>
      <c r="F119" s="392" t="s">
        <v>12</v>
      </c>
      <c r="G119" s="391" t="s">
        <v>11</v>
      </c>
      <c r="H119" s="393">
        <v>1</v>
      </c>
      <c r="I119" s="391" t="s">
        <v>10</v>
      </c>
      <c r="J119" s="394" t="s">
        <v>1058</v>
      </c>
      <c r="K119" s="395">
        <v>8.35</v>
      </c>
      <c r="L119" s="395">
        <v>8.35</v>
      </c>
    </row>
    <row r="120" spans="2:12" ht="18">
      <c r="B120" s="391" t="s">
        <v>6</v>
      </c>
      <c r="C120" s="391" t="s">
        <v>7</v>
      </c>
      <c r="D120" s="391" t="s">
        <v>8</v>
      </c>
      <c r="E120" s="391" t="s">
        <v>725</v>
      </c>
      <c r="F120" s="392" t="s">
        <v>1059</v>
      </c>
      <c r="G120" s="391" t="s">
        <v>9</v>
      </c>
      <c r="H120" s="393">
        <v>1</v>
      </c>
      <c r="I120" s="391" t="s">
        <v>10</v>
      </c>
      <c r="J120" s="394" t="s">
        <v>1058</v>
      </c>
      <c r="K120" s="395">
        <v>180</v>
      </c>
      <c r="L120" s="395">
        <v>180</v>
      </c>
    </row>
    <row r="121" spans="2:12" ht="18">
      <c r="B121" s="391" t="s">
        <v>6</v>
      </c>
      <c r="C121" s="391" t="s">
        <v>7</v>
      </c>
      <c r="D121" s="391" t="s">
        <v>8</v>
      </c>
      <c r="E121" s="391" t="s">
        <v>719</v>
      </c>
      <c r="F121" s="392" t="s">
        <v>1059</v>
      </c>
      <c r="G121" s="391" t="s">
        <v>9</v>
      </c>
      <c r="H121" s="393">
        <v>1</v>
      </c>
      <c r="I121" s="391" t="s">
        <v>10</v>
      </c>
      <c r="J121" s="394" t="s">
        <v>1058</v>
      </c>
      <c r="K121" s="395">
        <v>75</v>
      </c>
      <c r="L121" s="395">
        <v>75</v>
      </c>
    </row>
    <row r="122" spans="2:12" ht="18">
      <c r="B122" s="391" t="s">
        <v>6</v>
      </c>
      <c r="C122" s="391" t="s">
        <v>7</v>
      </c>
      <c r="D122" s="391" t="s">
        <v>8</v>
      </c>
      <c r="E122" s="391" t="s">
        <v>723</v>
      </c>
      <c r="F122" s="392" t="s">
        <v>12</v>
      </c>
      <c r="G122" s="391" t="s">
        <v>11</v>
      </c>
      <c r="H122" s="393">
        <v>1</v>
      </c>
      <c r="I122" s="391" t="s">
        <v>10</v>
      </c>
      <c r="J122" s="394" t="s">
        <v>1058</v>
      </c>
      <c r="K122" s="395">
        <v>4.25</v>
      </c>
      <c r="L122" s="395">
        <v>4.25</v>
      </c>
    </row>
    <row r="123" spans="2:12" ht="18">
      <c r="B123" s="391" t="s">
        <v>6</v>
      </c>
      <c r="C123" s="391" t="s">
        <v>7</v>
      </c>
      <c r="D123" s="391" t="s">
        <v>8</v>
      </c>
      <c r="E123" s="391" t="s">
        <v>724</v>
      </c>
      <c r="F123" s="392" t="s">
        <v>12</v>
      </c>
      <c r="G123" s="391" t="s">
        <v>11</v>
      </c>
      <c r="H123" s="393">
        <v>1</v>
      </c>
      <c r="I123" s="391" t="s">
        <v>10</v>
      </c>
      <c r="J123" s="394" t="s">
        <v>703</v>
      </c>
      <c r="K123" s="395">
        <v>11.5</v>
      </c>
      <c r="L123" s="395">
        <v>11.5</v>
      </c>
    </row>
    <row r="124" spans="2:12" ht="18">
      <c r="B124" s="391" t="s">
        <v>6</v>
      </c>
      <c r="C124" s="391" t="s">
        <v>7</v>
      </c>
      <c r="D124" s="391" t="s">
        <v>8</v>
      </c>
      <c r="E124" s="391" t="s">
        <v>732</v>
      </c>
      <c r="F124" s="392" t="s">
        <v>1059</v>
      </c>
      <c r="G124" s="391" t="s">
        <v>9</v>
      </c>
      <c r="H124" s="393">
        <v>1</v>
      </c>
      <c r="I124" s="391" t="s">
        <v>10</v>
      </c>
      <c r="J124" s="394" t="s">
        <v>1058</v>
      </c>
      <c r="K124" s="395">
        <v>156</v>
      </c>
      <c r="L124" s="395">
        <v>156</v>
      </c>
    </row>
    <row r="125" spans="2:12" ht="18">
      <c r="B125" s="391" t="s">
        <v>6</v>
      </c>
      <c r="C125" s="391" t="s">
        <v>7</v>
      </c>
      <c r="D125" s="391" t="s">
        <v>8</v>
      </c>
      <c r="E125" s="391" t="s">
        <v>729</v>
      </c>
      <c r="F125" s="392" t="s">
        <v>1059</v>
      </c>
      <c r="G125" s="391" t="s">
        <v>11</v>
      </c>
      <c r="H125" s="393">
        <v>1</v>
      </c>
      <c r="I125" s="391" t="s">
        <v>10</v>
      </c>
      <c r="J125" s="394" t="s">
        <v>1058</v>
      </c>
      <c r="K125" s="395">
        <v>4.25</v>
      </c>
      <c r="L125" s="395">
        <v>4.25</v>
      </c>
    </row>
    <row r="126" spans="2:12" ht="18">
      <c r="B126" s="391" t="s">
        <v>6</v>
      </c>
      <c r="C126" s="391" t="s">
        <v>7</v>
      </c>
      <c r="D126" s="391" t="s">
        <v>8</v>
      </c>
      <c r="E126" s="391" t="s">
        <v>742</v>
      </c>
      <c r="F126" s="392" t="s">
        <v>1059</v>
      </c>
      <c r="G126" s="391" t="s">
        <v>11</v>
      </c>
      <c r="H126" s="393">
        <v>1</v>
      </c>
      <c r="I126" s="391" t="s">
        <v>10</v>
      </c>
      <c r="J126" s="394" t="s">
        <v>1058</v>
      </c>
      <c r="K126" s="395">
        <v>1.3</v>
      </c>
      <c r="L126" s="395">
        <v>1.3</v>
      </c>
    </row>
    <row r="127" spans="2:12" ht="18">
      <c r="B127" s="391" t="s">
        <v>6</v>
      </c>
      <c r="C127" s="391" t="s">
        <v>7</v>
      </c>
      <c r="D127" s="391" t="s">
        <v>8</v>
      </c>
      <c r="E127" s="391" t="s">
        <v>731</v>
      </c>
      <c r="F127" s="392" t="s">
        <v>1059</v>
      </c>
      <c r="G127" s="391" t="s">
        <v>11</v>
      </c>
      <c r="H127" s="393">
        <v>1</v>
      </c>
      <c r="I127" s="391" t="s">
        <v>10</v>
      </c>
      <c r="J127" s="394" t="s">
        <v>1058</v>
      </c>
      <c r="K127" s="395">
        <v>1.5</v>
      </c>
      <c r="L127" s="395">
        <v>1.5</v>
      </c>
    </row>
    <row r="128" spans="2:12" ht="18">
      <c r="B128" s="391" t="s">
        <v>6</v>
      </c>
      <c r="C128" s="391" t="s">
        <v>7</v>
      </c>
      <c r="D128" s="391" t="s">
        <v>8</v>
      </c>
      <c r="E128" s="391" t="s">
        <v>733</v>
      </c>
      <c r="F128" s="392" t="s">
        <v>12</v>
      </c>
      <c r="G128" s="391" t="s">
        <v>11</v>
      </c>
      <c r="H128" s="393">
        <v>1</v>
      </c>
      <c r="I128" s="391" t="s">
        <v>10</v>
      </c>
      <c r="J128" s="394" t="s">
        <v>1058</v>
      </c>
      <c r="K128" s="395">
        <v>7.5</v>
      </c>
      <c r="L128" s="395">
        <v>7.5</v>
      </c>
    </row>
    <row r="129" spans="2:12" ht="18">
      <c r="B129" s="391" t="s">
        <v>6</v>
      </c>
      <c r="C129" s="391" t="s">
        <v>7</v>
      </c>
      <c r="D129" s="391" t="s">
        <v>8</v>
      </c>
      <c r="E129" s="391" t="s">
        <v>733</v>
      </c>
      <c r="F129" s="392" t="s">
        <v>12</v>
      </c>
      <c r="G129" s="391" t="s">
        <v>11</v>
      </c>
      <c r="H129" s="393">
        <v>0.09</v>
      </c>
      <c r="I129" s="391" t="s">
        <v>10</v>
      </c>
      <c r="J129" s="394" t="s">
        <v>1058</v>
      </c>
      <c r="K129" s="395">
        <v>10</v>
      </c>
      <c r="L129" s="395">
        <v>0.9</v>
      </c>
    </row>
    <row r="130" spans="2:12" ht="18">
      <c r="B130" s="391" t="s">
        <v>6</v>
      </c>
      <c r="C130" s="391" t="s">
        <v>7</v>
      </c>
      <c r="D130" s="391" t="s">
        <v>8</v>
      </c>
      <c r="E130" s="391" t="s">
        <v>736</v>
      </c>
      <c r="F130" s="392" t="s">
        <v>12</v>
      </c>
      <c r="G130" s="391" t="s">
        <v>11</v>
      </c>
      <c r="H130" s="393">
        <v>1</v>
      </c>
      <c r="I130" s="391" t="s">
        <v>10</v>
      </c>
      <c r="J130" s="394" t="s">
        <v>1058</v>
      </c>
      <c r="K130" s="395">
        <v>22</v>
      </c>
      <c r="L130" s="395">
        <v>22</v>
      </c>
    </row>
    <row r="131" spans="2:12" ht="18">
      <c r="B131" s="391" t="s">
        <v>6</v>
      </c>
      <c r="C131" s="391" t="s">
        <v>7</v>
      </c>
      <c r="D131" s="391" t="s">
        <v>8</v>
      </c>
      <c r="E131" s="391" t="s">
        <v>734</v>
      </c>
      <c r="F131" s="392" t="s">
        <v>1059</v>
      </c>
      <c r="G131" s="391" t="s">
        <v>9</v>
      </c>
      <c r="H131" s="393">
        <v>1</v>
      </c>
      <c r="I131" s="391" t="s">
        <v>10</v>
      </c>
      <c r="J131" s="394" t="s">
        <v>1058</v>
      </c>
      <c r="K131" s="395">
        <v>91.5</v>
      </c>
      <c r="L131" s="395">
        <v>91.5</v>
      </c>
    </row>
    <row r="132" spans="2:12" ht="18">
      <c r="B132" s="391" t="s">
        <v>6</v>
      </c>
      <c r="C132" s="391" t="s">
        <v>7</v>
      </c>
      <c r="D132" s="391" t="s">
        <v>8</v>
      </c>
      <c r="E132" s="391" t="s">
        <v>737</v>
      </c>
      <c r="F132" s="392" t="s">
        <v>12</v>
      </c>
      <c r="G132" s="391" t="s">
        <v>11</v>
      </c>
      <c r="H132" s="393">
        <v>1</v>
      </c>
      <c r="I132" s="391" t="s">
        <v>10</v>
      </c>
      <c r="J132" s="394" t="s">
        <v>1058</v>
      </c>
      <c r="K132" s="395">
        <v>289.10000000000002</v>
      </c>
      <c r="L132" s="395">
        <v>289.10000000000002</v>
      </c>
    </row>
    <row r="133" spans="2:12" ht="18">
      <c r="B133" s="391" t="s">
        <v>6</v>
      </c>
      <c r="C133" s="391" t="s">
        <v>7</v>
      </c>
      <c r="D133" s="391" t="s">
        <v>8</v>
      </c>
      <c r="E133" s="391" t="s">
        <v>705</v>
      </c>
      <c r="F133" s="392" t="s">
        <v>1059</v>
      </c>
      <c r="G133" s="391" t="s">
        <v>9</v>
      </c>
      <c r="H133" s="393">
        <v>1</v>
      </c>
      <c r="I133" s="391" t="s">
        <v>10</v>
      </c>
      <c r="J133" s="394" t="s">
        <v>1058</v>
      </c>
      <c r="K133" s="395">
        <v>17</v>
      </c>
      <c r="L133" s="395">
        <v>17</v>
      </c>
    </row>
    <row r="134" spans="2:12" ht="18">
      <c r="B134" s="391" t="s">
        <v>6</v>
      </c>
      <c r="C134" s="391" t="s">
        <v>7</v>
      </c>
      <c r="D134" s="391" t="s">
        <v>8</v>
      </c>
      <c r="E134" s="391" t="s">
        <v>738</v>
      </c>
      <c r="F134" s="392" t="s">
        <v>40</v>
      </c>
      <c r="G134" s="391" t="s">
        <v>11</v>
      </c>
      <c r="H134" s="393">
        <v>1</v>
      </c>
      <c r="I134" s="391" t="s">
        <v>10</v>
      </c>
      <c r="J134" s="394" t="s">
        <v>1058</v>
      </c>
      <c r="K134" s="395">
        <v>11.5</v>
      </c>
      <c r="L134" s="395">
        <v>11.5</v>
      </c>
    </row>
    <row r="135" spans="2:12" ht="18">
      <c r="B135" s="391" t="s">
        <v>6</v>
      </c>
      <c r="C135" s="391" t="s">
        <v>7</v>
      </c>
      <c r="D135" s="391" t="s">
        <v>8</v>
      </c>
      <c r="E135" s="391" t="s">
        <v>739</v>
      </c>
      <c r="F135" s="392" t="s">
        <v>1059</v>
      </c>
      <c r="G135" s="391" t="s">
        <v>9</v>
      </c>
      <c r="H135" s="393">
        <v>1</v>
      </c>
      <c r="I135" s="391" t="s">
        <v>10</v>
      </c>
      <c r="J135" s="394" t="s">
        <v>1058</v>
      </c>
      <c r="K135" s="395">
        <v>43</v>
      </c>
      <c r="L135" s="395">
        <v>43</v>
      </c>
    </row>
    <row r="136" spans="2:12" ht="18">
      <c r="B136" s="391" t="s">
        <v>6</v>
      </c>
      <c r="C136" s="391" t="s">
        <v>7</v>
      </c>
      <c r="D136" s="391" t="s">
        <v>8</v>
      </c>
      <c r="E136" s="391" t="s">
        <v>740</v>
      </c>
      <c r="F136" s="392" t="s">
        <v>12</v>
      </c>
      <c r="G136" s="391" t="s">
        <v>11</v>
      </c>
      <c r="H136" s="393">
        <v>0.49</v>
      </c>
      <c r="I136" s="391" t="s">
        <v>13</v>
      </c>
      <c r="J136" s="394" t="s">
        <v>1058</v>
      </c>
      <c r="K136" s="395">
        <v>8</v>
      </c>
      <c r="L136" s="395">
        <v>3.92</v>
      </c>
    </row>
    <row r="137" spans="2:12" ht="18">
      <c r="B137" s="391" t="s">
        <v>6</v>
      </c>
      <c r="C137" s="391" t="s">
        <v>7</v>
      </c>
      <c r="D137" s="391" t="s">
        <v>8</v>
      </c>
      <c r="E137" s="391" t="s">
        <v>741</v>
      </c>
      <c r="F137" s="392" t="s">
        <v>12</v>
      </c>
      <c r="G137" s="391" t="s">
        <v>11</v>
      </c>
      <c r="H137" s="393">
        <v>1</v>
      </c>
      <c r="I137" s="391" t="s">
        <v>10</v>
      </c>
      <c r="J137" s="394" t="s">
        <v>1058</v>
      </c>
      <c r="K137" s="395">
        <v>11.5</v>
      </c>
      <c r="L137" s="395">
        <v>11.5</v>
      </c>
    </row>
    <row r="138" spans="2:12" ht="18">
      <c r="B138" s="391" t="s">
        <v>6</v>
      </c>
      <c r="C138" s="391" t="s">
        <v>7</v>
      </c>
      <c r="D138" s="391" t="s">
        <v>8</v>
      </c>
      <c r="E138" s="391" t="s">
        <v>743</v>
      </c>
      <c r="F138" s="392" t="s">
        <v>40</v>
      </c>
      <c r="G138" s="391" t="s">
        <v>11</v>
      </c>
      <c r="H138" s="393">
        <v>0.4</v>
      </c>
      <c r="I138" s="391" t="s">
        <v>14</v>
      </c>
      <c r="J138" s="394" t="s">
        <v>1058</v>
      </c>
      <c r="K138" s="395">
        <v>26.1</v>
      </c>
      <c r="L138" s="395">
        <v>10.44</v>
      </c>
    </row>
    <row r="139" spans="2:12" ht="18">
      <c r="B139" s="391" t="s">
        <v>6</v>
      </c>
      <c r="C139" s="391" t="s">
        <v>7</v>
      </c>
      <c r="D139" s="391" t="s">
        <v>8</v>
      </c>
      <c r="E139" s="391" t="s">
        <v>744</v>
      </c>
      <c r="F139" s="392" t="s">
        <v>1059</v>
      </c>
      <c r="G139" s="391" t="s">
        <v>9</v>
      </c>
      <c r="H139" s="393">
        <v>1</v>
      </c>
      <c r="I139" s="391" t="s">
        <v>10</v>
      </c>
      <c r="J139" s="394" t="s">
        <v>1058</v>
      </c>
      <c r="K139" s="395">
        <v>348</v>
      </c>
      <c r="L139" s="395">
        <v>348</v>
      </c>
    </row>
    <row r="140" spans="2:12" ht="18">
      <c r="B140" s="391" t="s">
        <v>6</v>
      </c>
      <c r="C140" s="391" t="s">
        <v>7</v>
      </c>
      <c r="D140" s="391" t="s">
        <v>8</v>
      </c>
      <c r="E140" s="391" t="s">
        <v>746</v>
      </c>
      <c r="F140" s="392" t="s">
        <v>12</v>
      </c>
      <c r="G140" s="391" t="s">
        <v>11</v>
      </c>
      <c r="H140" s="393">
        <v>0.49</v>
      </c>
      <c r="I140" s="391" t="s">
        <v>13</v>
      </c>
      <c r="J140" s="394" t="s">
        <v>1058</v>
      </c>
      <c r="K140" s="395">
        <v>36</v>
      </c>
      <c r="L140" s="395">
        <v>17.64</v>
      </c>
    </row>
    <row r="141" spans="2:12" ht="18">
      <c r="B141" s="391" t="s">
        <v>6</v>
      </c>
      <c r="C141" s="391" t="s">
        <v>7</v>
      </c>
      <c r="D141" s="391" t="s">
        <v>8</v>
      </c>
      <c r="E141" s="391" t="s">
        <v>747</v>
      </c>
      <c r="F141" s="392" t="s">
        <v>15</v>
      </c>
      <c r="G141" s="391" t="s">
        <v>9</v>
      </c>
      <c r="H141" s="393">
        <v>1</v>
      </c>
      <c r="I141" s="391" t="s">
        <v>10</v>
      </c>
      <c r="J141" s="394" t="s">
        <v>1058</v>
      </c>
      <c r="K141" s="395">
        <v>788</v>
      </c>
      <c r="L141" s="395">
        <v>788</v>
      </c>
    </row>
    <row r="142" spans="2:12" ht="18">
      <c r="B142" s="391" t="s">
        <v>6</v>
      </c>
      <c r="C142" s="391" t="s">
        <v>7</v>
      </c>
      <c r="D142" s="391" t="s">
        <v>8</v>
      </c>
      <c r="E142" s="391" t="s">
        <v>753</v>
      </c>
      <c r="F142" s="392" t="s">
        <v>1059</v>
      </c>
      <c r="G142" s="391" t="s">
        <v>11</v>
      </c>
      <c r="H142" s="393">
        <v>1</v>
      </c>
      <c r="I142" s="391" t="s">
        <v>10</v>
      </c>
      <c r="J142" s="394" t="s">
        <v>1058</v>
      </c>
      <c r="K142" s="395">
        <v>3.2</v>
      </c>
      <c r="L142" s="395">
        <v>3.2</v>
      </c>
    </row>
    <row r="143" spans="2:12" ht="18">
      <c r="B143" s="391" t="s">
        <v>6</v>
      </c>
      <c r="C143" s="391" t="s">
        <v>7</v>
      </c>
      <c r="D143" s="391" t="s">
        <v>8</v>
      </c>
      <c r="E143" s="391" t="s">
        <v>748</v>
      </c>
      <c r="F143" s="392" t="s">
        <v>12</v>
      </c>
      <c r="G143" s="391" t="s">
        <v>11</v>
      </c>
      <c r="H143" s="393">
        <v>1</v>
      </c>
      <c r="I143" s="391" t="s">
        <v>10</v>
      </c>
      <c r="J143" s="394" t="s">
        <v>1058</v>
      </c>
      <c r="K143" s="395">
        <v>16</v>
      </c>
      <c r="L143" s="395">
        <v>16</v>
      </c>
    </row>
    <row r="144" spans="2:12" ht="18">
      <c r="B144" s="391" t="s">
        <v>6</v>
      </c>
      <c r="C144" s="391" t="s">
        <v>7</v>
      </c>
      <c r="D144" s="391" t="s">
        <v>8</v>
      </c>
      <c r="E144" s="391" t="s">
        <v>749</v>
      </c>
      <c r="F144" s="392" t="s">
        <v>1059</v>
      </c>
      <c r="G144" s="391" t="s">
        <v>9</v>
      </c>
      <c r="H144" s="393">
        <v>1</v>
      </c>
      <c r="I144" s="391" t="s">
        <v>10</v>
      </c>
      <c r="J144" s="394" t="s">
        <v>1058</v>
      </c>
      <c r="K144" s="395">
        <v>32.6</v>
      </c>
      <c r="L144" s="395">
        <v>32.6</v>
      </c>
    </row>
    <row r="145" spans="2:12" ht="18">
      <c r="B145" s="391" t="s">
        <v>6</v>
      </c>
      <c r="C145" s="391" t="s">
        <v>7</v>
      </c>
      <c r="D145" s="391" t="s">
        <v>8</v>
      </c>
      <c r="E145" s="391" t="s">
        <v>750</v>
      </c>
      <c r="F145" s="392" t="s">
        <v>12</v>
      </c>
      <c r="G145" s="391" t="s">
        <v>11</v>
      </c>
      <c r="H145" s="393">
        <v>1</v>
      </c>
      <c r="I145" s="391" t="s">
        <v>10</v>
      </c>
      <c r="J145" s="394" t="s">
        <v>1058</v>
      </c>
      <c r="K145" s="395">
        <v>79.95</v>
      </c>
      <c r="L145" s="395">
        <v>79.95</v>
      </c>
    </row>
    <row r="146" spans="2:12" ht="18">
      <c r="B146" s="391" t="s">
        <v>6</v>
      </c>
      <c r="C146" s="391" t="s">
        <v>7</v>
      </c>
      <c r="D146" s="391" t="s">
        <v>8</v>
      </c>
      <c r="E146" s="391" t="s">
        <v>751</v>
      </c>
      <c r="F146" s="392" t="s">
        <v>1059</v>
      </c>
      <c r="G146" s="391" t="s">
        <v>11</v>
      </c>
      <c r="H146" s="393">
        <v>1</v>
      </c>
      <c r="I146" s="391" t="s">
        <v>10</v>
      </c>
      <c r="J146" s="394" t="s">
        <v>1058</v>
      </c>
      <c r="K146" s="395">
        <v>3.7</v>
      </c>
      <c r="L146" s="395">
        <v>3.7</v>
      </c>
    </row>
    <row r="147" spans="2:12" ht="18">
      <c r="B147" s="391" t="s">
        <v>6</v>
      </c>
      <c r="C147" s="391" t="s">
        <v>7</v>
      </c>
      <c r="D147" s="391" t="s">
        <v>8</v>
      </c>
      <c r="E147" s="391" t="s">
        <v>752</v>
      </c>
      <c r="F147" s="392" t="s">
        <v>12</v>
      </c>
      <c r="G147" s="391" t="s">
        <v>11</v>
      </c>
      <c r="H147" s="393">
        <v>1</v>
      </c>
      <c r="I147" s="391" t="s">
        <v>10</v>
      </c>
      <c r="J147" s="394" t="s">
        <v>1058</v>
      </c>
      <c r="K147" s="395">
        <v>30</v>
      </c>
      <c r="L147" s="395">
        <v>30</v>
      </c>
    </row>
    <row r="148" spans="2:12" ht="18">
      <c r="B148" s="391" t="s">
        <v>6</v>
      </c>
      <c r="C148" s="391" t="s">
        <v>7</v>
      </c>
      <c r="D148" s="391" t="s">
        <v>8</v>
      </c>
      <c r="E148" s="391" t="s">
        <v>754</v>
      </c>
      <c r="F148" s="392" t="s">
        <v>1059</v>
      </c>
      <c r="G148" s="391" t="s">
        <v>11</v>
      </c>
      <c r="H148" s="393">
        <v>1</v>
      </c>
      <c r="I148" s="391" t="s">
        <v>10</v>
      </c>
      <c r="J148" s="394" t="s">
        <v>1058</v>
      </c>
      <c r="K148" s="395">
        <v>9</v>
      </c>
      <c r="L148" s="395">
        <v>9</v>
      </c>
    </row>
    <row r="149" spans="2:12" ht="18">
      <c r="B149" s="391" t="s">
        <v>6</v>
      </c>
      <c r="C149" s="391" t="s">
        <v>7</v>
      </c>
      <c r="D149" s="391" t="s">
        <v>8</v>
      </c>
      <c r="E149" s="391" t="s">
        <v>755</v>
      </c>
      <c r="F149" s="392" t="s">
        <v>12</v>
      </c>
      <c r="G149" s="391" t="s">
        <v>11</v>
      </c>
      <c r="H149" s="393">
        <v>1</v>
      </c>
      <c r="I149" s="391" t="s">
        <v>10</v>
      </c>
      <c r="J149" s="394" t="s">
        <v>1058</v>
      </c>
      <c r="K149" s="395">
        <v>8.35</v>
      </c>
      <c r="L149" s="395">
        <v>8.35</v>
      </c>
    </row>
    <row r="150" spans="2:12" ht="18">
      <c r="B150" s="391" t="s">
        <v>6</v>
      </c>
      <c r="C150" s="391" t="s">
        <v>7</v>
      </c>
      <c r="D150" s="391" t="s">
        <v>8</v>
      </c>
      <c r="E150" s="391" t="s">
        <v>756</v>
      </c>
      <c r="F150" s="392" t="s">
        <v>12</v>
      </c>
      <c r="G150" s="391" t="s">
        <v>11</v>
      </c>
      <c r="H150" s="393">
        <v>1</v>
      </c>
      <c r="I150" s="391" t="s">
        <v>10</v>
      </c>
      <c r="J150" s="394" t="s">
        <v>1058</v>
      </c>
      <c r="K150" s="395">
        <v>10.4</v>
      </c>
      <c r="L150" s="395">
        <v>10.4</v>
      </c>
    </row>
    <row r="151" spans="2:12" ht="18">
      <c r="B151" s="391" t="s">
        <v>6</v>
      </c>
      <c r="C151" s="391" t="s">
        <v>7</v>
      </c>
      <c r="D151" s="391" t="s">
        <v>8</v>
      </c>
      <c r="E151" s="391" t="s">
        <v>760</v>
      </c>
      <c r="F151" s="392" t="s">
        <v>1059</v>
      </c>
      <c r="G151" s="391" t="s">
        <v>11</v>
      </c>
      <c r="H151" s="393">
        <v>1</v>
      </c>
      <c r="I151" s="391" t="s">
        <v>10</v>
      </c>
      <c r="J151" s="394" t="s">
        <v>1058</v>
      </c>
      <c r="K151" s="395">
        <v>5.6</v>
      </c>
      <c r="L151" s="395">
        <v>5.6</v>
      </c>
    </row>
    <row r="152" spans="2:12" ht="18">
      <c r="B152" s="391" t="s">
        <v>6</v>
      </c>
      <c r="C152" s="391" t="s">
        <v>7</v>
      </c>
      <c r="D152" s="391" t="s">
        <v>8</v>
      </c>
      <c r="E152" s="391" t="s">
        <v>758</v>
      </c>
      <c r="F152" s="392" t="s">
        <v>15</v>
      </c>
      <c r="G152" s="391" t="s">
        <v>9</v>
      </c>
      <c r="H152" s="393">
        <v>1</v>
      </c>
      <c r="I152" s="391" t="s">
        <v>10</v>
      </c>
      <c r="J152" s="394" t="s">
        <v>1058</v>
      </c>
      <c r="K152" s="395">
        <v>490</v>
      </c>
      <c r="L152" s="395">
        <v>490</v>
      </c>
    </row>
    <row r="153" spans="2:12" ht="18">
      <c r="B153" s="391" t="s">
        <v>6</v>
      </c>
      <c r="C153" s="391" t="s">
        <v>7</v>
      </c>
      <c r="D153" s="391" t="s">
        <v>8</v>
      </c>
      <c r="E153" s="391" t="s">
        <v>759</v>
      </c>
      <c r="F153" s="392" t="s">
        <v>15</v>
      </c>
      <c r="G153" s="391" t="s">
        <v>9</v>
      </c>
      <c r="H153" s="393">
        <v>1</v>
      </c>
      <c r="I153" s="391" t="s">
        <v>10</v>
      </c>
      <c r="J153" s="394" t="s">
        <v>1058</v>
      </c>
      <c r="K153" s="395">
        <v>435</v>
      </c>
      <c r="L153" s="395">
        <v>435</v>
      </c>
    </row>
    <row r="154" spans="2:12" ht="18">
      <c r="B154" s="391" t="s">
        <v>6</v>
      </c>
      <c r="C154" s="391" t="s">
        <v>7</v>
      </c>
      <c r="D154" s="391" t="s">
        <v>8</v>
      </c>
      <c r="E154" s="391" t="s">
        <v>757</v>
      </c>
      <c r="F154" s="392" t="s">
        <v>12</v>
      </c>
      <c r="G154" s="391" t="s">
        <v>11</v>
      </c>
      <c r="H154" s="393">
        <v>1</v>
      </c>
      <c r="I154" s="391" t="s">
        <v>10</v>
      </c>
      <c r="J154" s="394" t="s">
        <v>1058</v>
      </c>
      <c r="K154" s="395">
        <v>18</v>
      </c>
      <c r="L154" s="395">
        <v>18</v>
      </c>
    </row>
    <row r="155" spans="2:12" ht="18">
      <c r="B155" s="391" t="s">
        <v>6</v>
      </c>
      <c r="C155" s="391" t="s">
        <v>7</v>
      </c>
      <c r="D155" s="391" t="s">
        <v>8</v>
      </c>
      <c r="E155" s="391" t="s">
        <v>763</v>
      </c>
      <c r="F155" s="392" t="s">
        <v>1059</v>
      </c>
      <c r="G155" s="391" t="s">
        <v>9</v>
      </c>
      <c r="H155" s="393">
        <v>1</v>
      </c>
      <c r="I155" s="391" t="s">
        <v>10</v>
      </c>
      <c r="J155" s="394" t="s">
        <v>1058</v>
      </c>
      <c r="K155" s="395">
        <v>423</v>
      </c>
      <c r="L155" s="395">
        <v>423</v>
      </c>
    </row>
    <row r="156" spans="2:12" ht="18">
      <c r="B156" s="391" t="s">
        <v>6</v>
      </c>
      <c r="C156" s="391" t="s">
        <v>7</v>
      </c>
      <c r="D156" s="391" t="s">
        <v>8</v>
      </c>
      <c r="E156" s="391" t="s">
        <v>761</v>
      </c>
      <c r="F156" s="392" t="s">
        <v>12</v>
      </c>
      <c r="G156" s="391" t="s">
        <v>11</v>
      </c>
      <c r="H156" s="393">
        <v>1</v>
      </c>
      <c r="I156" s="391" t="s">
        <v>10</v>
      </c>
      <c r="J156" s="394" t="s">
        <v>1058</v>
      </c>
      <c r="K156" s="395">
        <v>75</v>
      </c>
      <c r="L156" s="395">
        <v>75</v>
      </c>
    </row>
    <row r="157" spans="2:12" ht="18">
      <c r="B157" s="391" t="s">
        <v>6</v>
      </c>
      <c r="C157" s="391" t="s">
        <v>7</v>
      </c>
      <c r="D157" s="391" t="s">
        <v>8</v>
      </c>
      <c r="E157" s="391" t="s">
        <v>762</v>
      </c>
      <c r="F157" s="392" t="s">
        <v>1059</v>
      </c>
      <c r="G157" s="391" t="s">
        <v>11</v>
      </c>
      <c r="H157" s="393">
        <v>1</v>
      </c>
      <c r="I157" s="391" t="s">
        <v>10</v>
      </c>
      <c r="J157" s="394" t="s">
        <v>1058</v>
      </c>
      <c r="K157" s="395">
        <v>9.9</v>
      </c>
      <c r="L157" s="395">
        <v>9.9</v>
      </c>
    </row>
    <row r="158" spans="2:12" ht="18">
      <c r="B158" s="391" t="s">
        <v>6</v>
      </c>
      <c r="C158" s="391" t="s">
        <v>7</v>
      </c>
      <c r="D158" s="391" t="s">
        <v>8</v>
      </c>
      <c r="E158" s="391" t="s">
        <v>764</v>
      </c>
      <c r="F158" s="392" t="s">
        <v>12</v>
      </c>
      <c r="G158" s="391" t="s">
        <v>11</v>
      </c>
      <c r="H158" s="393">
        <v>1</v>
      </c>
      <c r="I158" s="391" t="s">
        <v>10</v>
      </c>
      <c r="J158" s="394" t="s">
        <v>1058</v>
      </c>
      <c r="K158" s="395">
        <v>48</v>
      </c>
      <c r="L158" s="395">
        <v>48</v>
      </c>
    </row>
    <row r="159" spans="2:12" ht="18">
      <c r="B159" s="391" t="s">
        <v>6</v>
      </c>
      <c r="C159" s="391" t="s">
        <v>7</v>
      </c>
      <c r="D159" s="391" t="s">
        <v>8</v>
      </c>
      <c r="E159" s="391" t="s">
        <v>766</v>
      </c>
      <c r="F159" s="392" t="s">
        <v>12</v>
      </c>
      <c r="G159" s="391" t="s">
        <v>11</v>
      </c>
      <c r="H159" s="393">
        <v>1</v>
      </c>
      <c r="I159" s="391" t="s">
        <v>10</v>
      </c>
      <c r="J159" s="394" t="s">
        <v>1058</v>
      </c>
      <c r="K159" s="395">
        <v>8.1999999999999993</v>
      </c>
      <c r="L159" s="395">
        <v>8.1999999999999993</v>
      </c>
    </row>
    <row r="160" spans="2:12" ht="18">
      <c r="B160" s="391" t="s">
        <v>6</v>
      </c>
      <c r="C160" s="391" t="s">
        <v>7</v>
      </c>
      <c r="D160" s="391" t="s">
        <v>8</v>
      </c>
      <c r="E160" s="391" t="s">
        <v>704</v>
      </c>
      <c r="F160" s="392" t="s">
        <v>12</v>
      </c>
      <c r="G160" s="391" t="s">
        <v>11</v>
      </c>
      <c r="H160" s="393">
        <v>1</v>
      </c>
      <c r="I160" s="391" t="s">
        <v>10</v>
      </c>
      <c r="J160" s="394" t="s">
        <v>1058</v>
      </c>
      <c r="K160" s="395">
        <v>44</v>
      </c>
      <c r="L160" s="395">
        <v>44</v>
      </c>
    </row>
    <row r="161" spans="2:12" ht="18">
      <c r="B161" s="391" t="s">
        <v>6</v>
      </c>
      <c r="C161" s="391" t="s">
        <v>7</v>
      </c>
      <c r="D161" s="391" t="s">
        <v>8</v>
      </c>
      <c r="E161" s="391" t="s">
        <v>765</v>
      </c>
      <c r="F161" s="392" t="s">
        <v>12</v>
      </c>
      <c r="G161" s="391" t="s">
        <v>11</v>
      </c>
      <c r="H161" s="393">
        <v>1</v>
      </c>
      <c r="I161" s="391" t="s">
        <v>10</v>
      </c>
      <c r="J161" s="394" t="s">
        <v>1058</v>
      </c>
      <c r="K161" s="395">
        <v>37.5</v>
      </c>
      <c r="L161" s="395">
        <v>37.5</v>
      </c>
    </row>
    <row r="162" spans="2:12" ht="18">
      <c r="B162" s="391" t="s">
        <v>6</v>
      </c>
      <c r="C162" s="391" t="s">
        <v>7</v>
      </c>
      <c r="D162" s="391" t="s">
        <v>8</v>
      </c>
      <c r="E162" s="391" t="s">
        <v>767</v>
      </c>
      <c r="F162" s="392" t="s">
        <v>12</v>
      </c>
      <c r="G162" s="391" t="s">
        <v>11</v>
      </c>
      <c r="H162" s="393">
        <v>0.49</v>
      </c>
      <c r="I162" s="391" t="s">
        <v>13</v>
      </c>
      <c r="J162" s="394" t="s">
        <v>1058</v>
      </c>
      <c r="K162" s="395">
        <v>12</v>
      </c>
      <c r="L162" s="395">
        <v>5.88</v>
      </c>
    </row>
    <row r="163" spans="2:12" ht="18">
      <c r="B163" s="391" t="s">
        <v>6</v>
      </c>
      <c r="C163" s="391" t="s">
        <v>7</v>
      </c>
      <c r="D163" s="391" t="s">
        <v>8</v>
      </c>
      <c r="E163" s="391" t="s">
        <v>769</v>
      </c>
      <c r="F163" s="392" t="s">
        <v>1059</v>
      </c>
      <c r="G163" s="391" t="s">
        <v>11</v>
      </c>
      <c r="H163" s="393">
        <v>1</v>
      </c>
      <c r="I163" s="391" t="s">
        <v>10</v>
      </c>
      <c r="J163" s="394" t="s">
        <v>1058</v>
      </c>
      <c r="K163" s="395">
        <v>2</v>
      </c>
      <c r="L163" s="395">
        <v>2</v>
      </c>
    </row>
    <row r="164" spans="2:12" ht="18">
      <c r="B164" s="391" t="s">
        <v>6</v>
      </c>
      <c r="C164" s="391" t="s">
        <v>7</v>
      </c>
      <c r="D164" s="391" t="s">
        <v>8</v>
      </c>
      <c r="E164" s="391" t="s">
        <v>770</v>
      </c>
      <c r="F164" s="392" t="s">
        <v>1059</v>
      </c>
      <c r="G164" s="391" t="s">
        <v>11</v>
      </c>
      <c r="H164" s="393">
        <v>1</v>
      </c>
      <c r="I164" s="391" t="s">
        <v>10</v>
      </c>
      <c r="J164" s="394" t="s">
        <v>1058</v>
      </c>
      <c r="K164" s="395">
        <v>0.38</v>
      </c>
      <c r="L164" s="395">
        <v>0.38</v>
      </c>
    </row>
    <row r="165" spans="2:12" ht="18">
      <c r="B165" s="391" t="s">
        <v>6</v>
      </c>
      <c r="C165" s="391" t="s">
        <v>7</v>
      </c>
      <c r="D165" s="391" t="s">
        <v>8</v>
      </c>
      <c r="E165" s="391" t="s">
        <v>730</v>
      </c>
      <c r="F165" s="392" t="s">
        <v>1059</v>
      </c>
      <c r="G165" s="391" t="s">
        <v>11</v>
      </c>
      <c r="H165" s="393">
        <v>1</v>
      </c>
      <c r="I165" s="391" t="s">
        <v>10</v>
      </c>
      <c r="J165" s="394" t="s">
        <v>1058</v>
      </c>
      <c r="K165" s="395">
        <v>11</v>
      </c>
      <c r="L165" s="395">
        <v>11</v>
      </c>
    </row>
    <row r="166" spans="2:12" ht="18">
      <c r="B166" s="391" t="s">
        <v>6</v>
      </c>
      <c r="C166" s="391" t="s">
        <v>7</v>
      </c>
      <c r="D166" s="391" t="s">
        <v>8</v>
      </c>
      <c r="E166" s="391" t="s">
        <v>735</v>
      </c>
      <c r="F166" s="392" t="s">
        <v>12</v>
      </c>
      <c r="G166" s="391" t="s">
        <v>11</v>
      </c>
      <c r="H166" s="393">
        <v>1</v>
      </c>
      <c r="I166" s="391" t="s">
        <v>10</v>
      </c>
      <c r="J166" s="394" t="s">
        <v>1058</v>
      </c>
      <c r="K166" s="395">
        <v>6</v>
      </c>
      <c r="L166" s="395">
        <v>6</v>
      </c>
    </row>
    <row r="167" spans="2:12" ht="18">
      <c r="B167" s="391" t="s">
        <v>6</v>
      </c>
      <c r="C167" s="391" t="s">
        <v>7</v>
      </c>
      <c r="D167" s="391" t="s">
        <v>8</v>
      </c>
      <c r="E167" s="391" t="s">
        <v>771</v>
      </c>
      <c r="F167" s="392" t="s">
        <v>12</v>
      </c>
      <c r="G167" s="391" t="s">
        <v>11</v>
      </c>
      <c r="H167" s="393">
        <v>1</v>
      </c>
      <c r="I167" s="391" t="s">
        <v>10</v>
      </c>
      <c r="J167" s="394" t="s">
        <v>1058</v>
      </c>
      <c r="K167" s="395">
        <v>33</v>
      </c>
      <c r="L167" s="395">
        <v>33</v>
      </c>
    </row>
    <row r="168" spans="2:12" ht="18">
      <c r="B168" s="391" t="s">
        <v>6</v>
      </c>
      <c r="C168" s="391" t="s">
        <v>7</v>
      </c>
      <c r="D168" s="391" t="s">
        <v>8</v>
      </c>
      <c r="E168" s="391" t="s">
        <v>778</v>
      </c>
      <c r="F168" s="392" t="s">
        <v>12</v>
      </c>
      <c r="G168" s="391" t="s">
        <v>11</v>
      </c>
      <c r="H168" s="393">
        <v>1</v>
      </c>
      <c r="I168" s="391" t="s">
        <v>10</v>
      </c>
      <c r="J168" s="394" t="s">
        <v>1058</v>
      </c>
      <c r="K168" s="395">
        <v>6</v>
      </c>
      <c r="L168" s="395">
        <v>6</v>
      </c>
    </row>
    <row r="169" spans="2:12" ht="18">
      <c r="B169" s="391" t="s">
        <v>6</v>
      </c>
      <c r="C169" s="391" t="s">
        <v>7</v>
      </c>
      <c r="D169" s="391" t="s">
        <v>8</v>
      </c>
      <c r="E169" s="391" t="s">
        <v>821</v>
      </c>
      <c r="F169" s="392" t="s">
        <v>1059</v>
      </c>
      <c r="G169" s="391" t="s">
        <v>11</v>
      </c>
      <c r="H169" s="393">
        <v>1</v>
      </c>
      <c r="I169" s="391" t="s">
        <v>10</v>
      </c>
      <c r="J169" s="394" t="s">
        <v>1058</v>
      </c>
      <c r="K169" s="395">
        <v>4.4000000000000004</v>
      </c>
      <c r="L169" s="395">
        <v>4.4000000000000004</v>
      </c>
    </row>
    <row r="170" spans="2:12" ht="18">
      <c r="B170" s="391" t="s">
        <v>6</v>
      </c>
      <c r="C170" s="391" t="s">
        <v>7</v>
      </c>
      <c r="D170" s="391" t="s">
        <v>8</v>
      </c>
      <c r="E170" s="391" t="s">
        <v>777</v>
      </c>
      <c r="F170" s="392" t="s">
        <v>1059</v>
      </c>
      <c r="G170" s="391" t="s">
        <v>9</v>
      </c>
      <c r="H170" s="393">
        <v>1</v>
      </c>
      <c r="I170" s="391" t="s">
        <v>10</v>
      </c>
      <c r="J170" s="394" t="s">
        <v>1058</v>
      </c>
      <c r="K170" s="395">
        <v>3.9</v>
      </c>
      <c r="L170" s="395">
        <v>3.9</v>
      </c>
    </row>
    <row r="171" spans="2:12" ht="18">
      <c r="B171" s="391" t="s">
        <v>6</v>
      </c>
      <c r="C171" s="391" t="s">
        <v>7</v>
      </c>
      <c r="D171" s="391" t="s">
        <v>8</v>
      </c>
      <c r="E171" s="391" t="s">
        <v>772</v>
      </c>
      <c r="F171" s="392" t="s">
        <v>1059</v>
      </c>
      <c r="G171" s="391" t="s">
        <v>11</v>
      </c>
      <c r="H171" s="393">
        <v>1</v>
      </c>
      <c r="I171" s="391" t="s">
        <v>10</v>
      </c>
      <c r="J171" s="394" t="s">
        <v>1058</v>
      </c>
      <c r="K171" s="395">
        <v>1</v>
      </c>
      <c r="L171" s="395">
        <v>1</v>
      </c>
    </row>
    <row r="172" spans="2:12" ht="18">
      <c r="B172" s="391" t="s">
        <v>6</v>
      </c>
      <c r="C172" s="391" t="s">
        <v>7</v>
      </c>
      <c r="D172" s="391" t="s">
        <v>8</v>
      </c>
      <c r="E172" s="391" t="s">
        <v>773</v>
      </c>
      <c r="F172" s="392" t="s">
        <v>12</v>
      </c>
      <c r="G172" s="391" t="s">
        <v>11</v>
      </c>
      <c r="H172" s="393">
        <v>1</v>
      </c>
      <c r="I172" s="391" t="s">
        <v>10</v>
      </c>
      <c r="J172" s="394" t="s">
        <v>1058</v>
      </c>
      <c r="K172" s="395">
        <v>2.5499999999999998</v>
      </c>
      <c r="L172" s="395">
        <v>2.5499999999999998</v>
      </c>
    </row>
    <row r="173" spans="2:12" ht="18">
      <c r="B173" s="391" t="s">
        <v>6</v>
      </c>
      <c r="C173" s="391" t="s">
        <v>7</v>
      </c>
      <c r="D173" s="391" t="s">
        <v>8</v>
      </c>
      <c r="E173" s="391" t="s">
        <v>774</v>
      </c>
      <c r="F173" s="392" t="s">
        <v>1059</v>
      </c>
      <c r="G173" s="391" t="s">
        <v>11</v>
      </c>
      <c r="H173" s="393">
        <v>1</v>
      </c>
      <c r="I173" s="391" t="s">
        <v>10</v>
      </c>
      <c r="J173" s="394" t="s">
        <v>1058</v>
      </c>
      <c r="K173" s="395">
        <v>3.6</v>
      </c>
      <c r="L173" s="395">
        <v>3.6</v>
      </c>
    </row>
    <row r="174" spans="2:12" ht="18">
      <c r="B174" s="391" t="s">
        <v>6</v>
      </c>
      <c r="C174" s="391" t="s">
        <v>7</v>
      </c>
      <c r="D174" s="391" t="s">
        <v>8</v>
      </c>
      <c r="E174" s="391" t="s">
        <v>775</v>
      </c>
      <c r="F174" s="392" t="s">
        <v>1059</v>
      </c>
      <c r="G174" s="391" t="s">
        <v>9</v>
      </c>
      <c r="H174" s="393">
        <v>1</v>
      </c>
      <c r="I174" s="391" t="s">
        <v>10</v>
      </c>
      <c r="J174" s="394" t="s">
        <v>1058</v>
      </c>
      <c r="K174" s="395">
        <v>20.3</v>
      </c>
      <c r="L174" s="395">
        <v>20.3</v>
      </c>
    </row>
    <row r="175" spans="2:12" ht="18">
      <c r="B175" s="391" t="s">
        <v>6</v>
      </c>
      <c r="C175" s="391" t="s">
        <v>7</v>
      </c>
      <c r="D175" s="391" t="s">
        <v>8</v>
      </c>
      <c r="E175" s="391" t="s">
        <v>776</v>
      </c>
      <c r="F175" s="392" t="s">
        <v>1059</v>
      </c>
      <c r="G175" s="391" t="s">
        <v>11</v>
      </c>
      <c r="H175" s="393">
        <v>1</v>
      </c>
      <c r="I175" s="391" t="s">
        <v>10</v>
      </c>
      <c r="J175" s="394" t="s">
        <v>1058</v>
      </c>
      <c r="K175" s="395">
        <v>2.8</v>
      </c>
      <c r="L175" s="395">
        <v>2.8</v>
      </c>
    </row>
    <row r="176" spans="2:12" ht="18">
      <c r="B176" s="391" t="s">
        <v>6</v>
      </c>
      <c r="C176" s="391" t="s">
        <v>7</v>
      </c>
      <c r="D176" s="391" t="s">
        <v>8</v>
      </c>
      <c r="E176" s="391" t="s">
        <v>728</v>
      </c>
      <c r="F176" s="392" t="s">
        <v>12</v>
      </c>
      <c r="G176" s="391" t="s">
        <v>11</v>
      </c>
      <c r="H176" s="393">
        <v>1</v>
      </c>
      <c r="I176" s="391" t="s">
        <v>10</v>
      </c>
      <c r="J176" s="394" t="s">
        <v>1058</v>
      </c>
      <c r="K176" s="395">
        <v>11.5</v>
      </c>
      <c r="L176" s="395">
        <v>11.5</v>
      </c>
    </row>
    <row r="177" spans="2:12" ht="18">
      <c r="B177" s="391" t="s">
        <v>6</v>
      </c>
      <c r="C177" s="391" t="s">
        <v>7</v>
      </c>
      <c r="D177" s="391" t="s">
        <v>8</v>
      </c>
      <c r="E177" s="391" t="s">
        <v>768</v>
      </c>
      <c r="F177" s="392" t="s">
        <v>1059</v>
      </c>
      <c r="G177" s="391" t="s">
        <v>11</v>
      </c>
      <c r="H177" s="393">
        <v>1</v>
      </c>
      <c r="I177" s="391" t="s">
        <v>10</v>
      </c>
      <c r="J177" s="394" t="s">
        <v>1058</v>
      </c>
      <c r="K177" s="395">
        <v>46.9</v>
      </c>
      <c r="L177" s="395">
        <v>46.9</v>
      </c>
    </row>
    <row r="178" spans="2:12" ht="18">
      <c r="B178" s="391" t="s">
        <v>6</v>
      </c>
      <c r="C178" s="391" t="s">
        <v>7</v>
      </c>
      <c r="D178" s="391" t="s">
        <v>8</v>
      </c>
      <c r="E178" s="391" t="s">
        <v>714</v>
      </c>
      <c r="F178" s="392" t="s">
        <v>1059</v>
      </c>
      <c r="G178" s="391" t="s">
        <v>11</v>
      </c>
      <c r="H178" s="393">
        <v>1</v>
      </c>
      <c r="I178" s="391" t="s">
        <v>10</v>
      </c>
      <c r="J178" s="394" t="s">
        <v>1058</v>
      </c>
      <c r="K178" s="395">
        <v>7.2</v>
      </c>
      <c r="L178" s="395">
        <v>7.2</v>
      </c>
    </row>
    <row r="179" spans="2:12" ht="18">
      <c r="B179" s="391" t="s">
        <v>6</v>
      </c>
      <c r="C179" s="391" t="s">
        <v>7</v>
      </c>
      <c r="D179" s="391" t="s">
        <v>8</v>
      </c>
      <c r="E179" s="391" t="s">
        <v>781</v>
      </c>
      <c r="F179" s="392" t="s">
        <v>1059</v>
      </c>
      <c r="G179" s="391" t="s">
        <v>11</v>
      </c>
      <c r="H179" s="393">
        <v>1</v>
      </c>
      <c r="I179" s="391" t="s">
        <v>10</v>
      </c>
      <c r="J179" s="394" t="s">
        <v>1058</v>
      </c>
      <c r="K179" s="395">
        <v>9.3919999999999995</v>
      </c>
      <c r="L179" s="395">
        <v>9.3919999999999995</v>
      </c>
    </row>
    <row r="180" spans="2:12" ht="18">
      <c r="B180" s="391" t="s">
        <v>6</v>
      </c>
      <c r="C180" s="391" t="s">
        <v>7</v>
      </c>
      <c r="D180" s="391" t="s">
        <v>8</v>
      </c>
      <c r="E180" s="391" t="s">
        <v>780</v>
      </c>
      <c r="F180" s="392" t="s">
        <v>1059</v>
      </c>
      <c r="G180" s="391" t="s">
        <v>11</v>
      </c>
      <c r="H180" s="393">
        <v>1</v>
      </c>
      <c r="I180" s="391" t="s">
        <v>10</v>
      </c>
      <c r="J180" s="394" t="s">
        <v>1058</v>
      </c>
      <c r="K180" s="395">
        <v>0.34</v>
      </c>
      <c r="L180" s="395">
        <v>0.34</v>
      </c>
    </row>
    <row r="181" spans="2:12" ht="18">
      <c r="B181" s="391" t="s">
        <v>6</v>
      </c>
      <c r="C181" s="391" t="s">
        <v>7</v>
      </c>
      <c r="D181" s="391" t="s">
        <v>8</v>
      </c>
      <c r="E181" s="391" t="s">
        <v>779</v>
      </c>
      <c r="F181" s="392" t="s">
        <v>1059</v>
      </c>
      <c r="G181" s="391" t="s">
        <v>9</v>
      </c>
      <c r="H181" s="393">
        <v>1</v>
      </c>
      <c r="I181" s="391" t="s">
        <v>10</v>
      </c>
      <c r="J181" s="394" t="s">
        <v>1058</v>
      </c>
      <c r="K181" s="395">
        <v>216</v>
      </c>
      <c r="L181" s="395">
        <v>216</v>
      </c>
    </row>
    <row r="182" spans="2:12" ht="18">
      <c r="B182" s="391" t="s">
        <v>6</v>
      </c>
      <c r="C182" s="391" t="s">
        <v>7</v>
      </c>
      <c r="D182" s="391" t="s">
        <v>8</v>
      </c>
      <c r="E182" s="391" t="s">
        <v>782</v>
      </c>
      <c r="F182" s="392" t="s">
        <v>12</v>
      </c>
      <c r="G182" s="391" t="s">
        <v>11</v>
      </c>
      <c r="H182" s="393">
        <v>1</v>
      </c>
      <c r="I182" s="391" t="s">
        <v>10</v>
      </c>
      <c r="J182" s="394" t="s">
        <v>1058</v>
      </c>
      <c r="K182" s="395">
        <v>13.8</v>
      </c>
      <c r="L182" s="395">
        <v>13.8</v>
      </c>
    </row>
    <row r="183" spans="2:12" ht="18">
      <c r="B183" s="391" t="s">
        <v>6</v>
      </c>
      <c r="C183" s="391" t="s">
        <v>7</v>
      </c>
      <c r="D183" s="391" t="s">
        <v>8</v>
      </c>
      <c r="E183" s="391" t="s">
        <v>783</v>
      </c>
      <c r="F183" s="392" t="s">
        <v>1059</v>
      </c>
      <c r="G183" s="391" t="s">
        <v>11</v>
      </c>
      <c r="H183" s="393">
        <v>1</v>
      </c>
      <c r="I183" s="391" t="s">
        <v>10</v>
      </c>
      <c r="J183" s="394" t="s">
        <v>1058</v>
      </c>
      <c r="K183" s="395">
        <v>6</v>
      </c>
      <c r="L183" s="395">
        <v>6</v>
      </c>
    </row>
    <row r="184" spans="2:12" ht="18">
      <c r="B184" s="391" t="s">
        <v>6</v>
      </c>
      <c r="C184" s="391" t="s">
        <v>7</v>
      </c>
      <c r="D184" s="391" t="s">
        <v>8</v>
      </c>
      <c r="E184" s="391" t="s">
        <v>784</v>
      </c>
      <c r="F184" s="392" t="s">
        <v>1059</v>
      </c>
      <c r="G184" s="391" t="s">
        <v>9</v>
      </c>
      <c r="H184" s="393">
        <v>1</v>
      </c>
      <c r="I184" s="391" t="s">
        <v>10</v>
      </c>
      <c r="J184" s="394" t="s">
        <v>1058</v>
      </c>
      <c r="K184" s="395">
        <v>146</v>
      </c>
      <c r="L184" s="395">
        <v>146</v>
      </c>
    </row>
    <row r="185" spans="2:12" ht="18">
      <c r="B185" s="391" t="s">
        <v>6</v>
      </c>
      <c r="C185" s="391" t="s">
        <v>7</v>
      </c>
      <c r="D185" s="391" t="s">
        <v>8</v>
      </c>
      <c r="E185" s="391" t="s">
        <v>795</v>
      </c>
      <c r="F185" s="392" t="s">
        <v>1059</v>
      </c>
      <c r="G185" s="391" t="s">
        <v>11</v>
      </c>
      <c r="H185" s="393">
        <v>1</v>
      </c>
      <c r="I185" s="391" t="s">
        <v>10</v>
      </c>
      <c r="J185" s="394" t="s">
        <v>1058</v>
      </c>
      <c r="K185" s="395">
        <v>1.4</v>
      </c>
      <c r="L185" s="395">
        <v>1.4</v>
      </c>
    </row>
    <row r="186" spans="2:12" ht="18">
      <c r="B186" s="391" t="s">
        <v>6</v>
      </c>
      <c r="C186" s="391" t="s">
        <v>7</v>
      </c>
      <c r="D186" s="391" t="s">
        <v>8</v>
      </c>
      <c r="E186" s="391" t="s">
        <v>785</v>
      </c>
      <c r="F186" s="392" t="s">
        <v>12</v>
      </c>
      <c r="G186" s="391" t="s">
        <v>11</v>
      </c>
      <c r="H186" s="393">
        <v>1</v>
      </c>
      <c r="I186" s="391" t="s">
        <v>10</v>
      </c>
      <c r="J186" s="394" t="s">
        <v>1058</v>
      </c>
      <c r="K186" s="395">
        <v>5.6</v>
      </c>
      <c r="L186" s="395">
        <v>5.6</v>
      </c>
    </row>
    <row r="187" spans="2:12" ht="18">
      <c r="B187" s="391" t="s">
        <v>6</v>
      </c>
      <c r="C187" s="391" t="s">
        <v>7</v>
      </c>
      <c r="D187" s="391" t="s">
        <v>8</v>
      </c>
      <c r="E187" s="391" t="s">
        <v>786</v>
      </c>
      <c r="F187" s="392" t="s">
        <v>12</v>
      </c>
      <c r="G187" s="391" t="s">
        <v>11</v>
      </c>
      <c r="H187" s="393">
        <v>1</v>
      </c>
      <c r="I187" s="391" t="s">
        <v>10</v>
      </c>
      <c r="J187" s="394" t="s">
        <v>1058</v>
      </c>
      <c r="K187" s="395">
        <v>4.25</v>
      </c>
      <c r="L187" s="395">
        <v>4.25</v>
      </c>
    </row>
    <row r="188" spans="2:12" ht="18">
      <c r="B188" s="391" t="s">
        <v>6</v>
      </c>
      <c r="C188" s="391" t="s">
        <v>7</v>
      </c>
      <c r="D188" s="391" t="s">
        <v>8</v>
      </c>
      <c r="E188" s="391" t="s">
        <v>787</v>
      </c>
      <c r="F188" s="392" t="s">
        <v>1059</v>
      </c>
      <c r="G188" s="391" t="s">
        <v>11</v>
      </c>
      <c r="H188" s="393">
        <v>1</v>
      </c>
      <c r="I188" s="391" t="s">
        <v>10</v>
      </c>
      <c r="J188" s="394" t="s">
        <v>1058</v>
      </c>
      <c r="K188" s="395">
        <v>4</v>
      </c>
      <c r="L188" s="395">
        <v>4</v>
      </c>
    </row>
    <row r="189" spans="2:12" ht="18">
      <c r="B189" s="391" t="s">
        <v>6</v>
      </c>
      <c r="C189" s="391" t="s">
        <v>7</v>
      </c>
      <c r="D189" s="391" t="s">
        <v>8</v>
      </c>
      <c r="E189" s="391" t="s">
        <v>788</v>
      </c>
      <c r="F189" s="392" t="s">
        <v>1059</v>
      </c>
      <c r="G189" s="391" t="s">
        <v>9</v>
      </c>
      <c r="H189" s="393">
        <v>1</v>
      </c>
      <c r="I189" s="391" t="s">
        <v>10</v>
      </c>
      <c r="J189" s="394" t="s">
        <v>1058</v>
      </c>
      <c r="K189" s="395">
        <v>74</v>
      </c>
      <c r="L189" s="395">
        <v>74</v>
      </c>
    </row>
    <row r="190" spans="2:12" ht="18">
      <c r="B190" s="391" t="s">
        <v>6</v>
      </c>
      <c r="C190" s="391" t="s">
        <v>7</v>
      </c>
      <c r="D190" s="391" t="s">
        <v>8</v>
      </c>
      <c r="E190" s="391" t="s">
        <v>789</v>
      </c>
      <c r="F190" s="392" t="s">
        <v>12</v>
      </c>
      <c r="G190" s="391" t="s">
        <v>11</v>
      </c>
      <c r="H190" s="393">
        <v>1</v>
      </c>
      <c r="I190" s="391" t="s">
        <v>10</v>
      </c>
      <c r="J190" s="394" t="s">
        <v>1058</v>
      </c>
      <c r="K190" s="395">
        <v>8.35</v>
      </c>
      <c r="L190" s="395">
        <v>8.35</v>
      </c>
    </row>
    <row r="191" spans="2:12" ht="18">
      <c r="B191" s="391" t="s">
        <v>6</v>
      </c>
      <c r="C191" s="391" t="s">
        <v>7</v>
      </c>
      <c r="D191" s="391" t="s">
        <v>8</v>
      </c>
      <c r="E191" s="391" t="s">
        <v>794</v>
      </c>
      <c r="F191" s="392" t="s">
        <v>1059</v>
      </c>
      <c r="G191" s="391" t="s">
        <v>11</v>
      </c>
      <c r="H191" s="393">
        <v>1</v>
      </c>
      <c r="I191" s="391" t="s">
        <v>10</v>
      </c>
      <c r="J191" s="394" t="s">
        <v>1058</v>
      </c>
      <c r="K191" s="395">
        <v>1.6</v>
      </c>
      <c r="L191" s="395">
        <v>1.6</v>
      </c>
    </row>
    <row r="192" spans="2:12" ht="18">
      <c r="B192" s="391" t="s">
        <v>6</v>
      </c>
      <c r="C192" s="391" t="s">
        <v>7</v>
      </c>
      <c r="D192" s="391" t="s">
        <v>8</v>
      </c>
      <c r="E192" s="391" t="s">
        <v>793</v>
      </c>
      <c r="F192" s="392" t="s">
        <v>1059</v>
      </c>
      <c r="G192" s="391" t="s">
        <v>9</v>
      </c>
      <c r="H192" s="393">
        <v>1</v>
      </c>
      <c r="I192" s="391" t="s">
        <v>10</v>
      </c>
      <c r="J192" s="394" t="s">
        <v>1058</v>
      </c>
      <c r="K192" s="395">
        <v>295</v>
      </c>
      <c r="L192" s="395">
        <v>295</v>
      </c>
    </row>
    <row r="193" spans="2:12" ht="18">
      <c r="B193" s="391" t="s">
        <v>6</v>
      </c>
      <c r="C193" s="391" t="s">
        <v>7</v>
      </c>
      <c r="D193" s="391" t="s">
        <v>8</v>
      </c>
      <c r="E193" s="391" t="s">
        <v>790</v>
      </c>
      <c r="F193" s="392" t="s">
        <v>15</v>
      </c>
      <c r="G193" s="391" t="s">
        <v>9</v>
      </c>
      <c r="H193" s="393">
        <v>1</v>
      </c>
      <c r="I193" s="391" t="s">
        <v>10</v>
      </c>
      <c r="J193" s="394" t="s">
        <v>1058</v>
      </c>
      <c r="K193" s="395">
        <v>43</v>
      </c>
      <c r="L193" s="395">
        <v>43</v>
      </c>
    </row>
    <row r="194" spans="2:12" ht="18">
      <c r="B194" s="391" t="s">
        <v>6</v>
      </c>
      <c r="C194" s="391" t="s">
        <v>7</v>
      </c>
      <c r="D194" s="391" t="s">
        <v>8</v>
      </c>
      <c r="E194" s="391" t="s">
        <v>791</v>
      </c>
      <c r="F194" s="392" t="s">
        <v>15</v>
      </c>
      <c r="G194" s="391" t="s">
        <v>9</v>
      </c>
      <c r="H194" s="393">
        <v>1</v>
      </c>
      <c r="I194" s="391" t="s">
        <v>10</v>
      </c>
      <c r="J194" s="394" t="s">
        <v>1058</v>
      </c>
      <c r="K194" s="395">
        <v>435</v>
      </c>
      <c r="L194" s="395">
        <v>435</v>
      </c>
    </row>
    <row r="195" spans="2:12" ht="18">
      <c r="B195" s="391" t="s">
        <v>6</v>
      </c>
      <c r="C195" s="391" t="s">
        <v>7</v>
      </c>
      <c r="D195" s="391" t="s">
        <v>8</v>
      </c>
      <c r="E195" s="391" t="s">
        <v>792</v>
      </c>
      <c r="F195" s="392" t="s">
        <v>40</v>
      </c>
      <c r="G195" s="391" t="s">
        <v>11</v>
      </c>
      <c r="H195" s="393">
        <v>1</v>
      </c>
      <c r="I195" s="391" t="s">
        <v>10</v>
      </c>
      <c r="J195" s="394" t="s">
        <v>1058</v>
      </c>
      <c r="K195" s="395">
        <v>5.0000000000000001E-3</v>
      </c>
      <c r="L195" s="395">
        <v>5.0000000000000001E-3</v>
      </c>
    </row>
    <row r="196" spans="2:12" ht="18">
      <c r="B196" s="391" t="s">
        <v>6</v>
      </c>
      <c r="C196" s="391" t="s">
        <v>7</v>
      </c>
      <c r="D196" s="391" t="s">
        <v>8</v>
      </c>
      <c r="E196" s="391" t="s">
        <v>796</v>
      </c>
      <c r="F196" s="392" t="s">
        <v>1059</v>
      </c>
      <c r="G196" s="391" t="s">
        <v>11</v>
      </c>
      <c r="H196" s="393">
        <v>1</v>
      </c>
      <c r="I196" s="391" t="s">
        <v>10</v>
      </c>
      <c r="J196" s="394" t="s">
        <v>1058</v>
      </c>
      <c r="K196" s="395">
        <v>0.43</v>
      </c>
      <c r="L196" s="395">
        <v>0.43</v>
      </c>
    </row>
    <row r="197" spans="2:12" ht="18">
      <c r="B197" s="391" t="s">
        <v>6</v>
      </c>
      <c r="C197" s="391" t="s">
        <v>7</v>
      </c>
      <c r="D197" s="391" t="s">
        <v>8</v>
      </c>
      <c r="E197" s="391" t="s">
        <v>16</v>
      </c>
      <c r="F197" s="392" t="s">
        <v>17</v>
      </c>
      <c r="G197" s="391" t="s">
        <v>9</v>
      </c>
      <c r="H197" s="393">
        <v>1</v>
      </c>
      <c r="I197" s="391" t="s">
        <v>10</v>
      </c>
      <c r="J197" s="394" t="s">
        <v>1058</v>
      </c>
      <c r="K197" s="395">
        <v>750</v>
      </c>
      <c r="L197" s="395">
        <v>750</v>
      </c>
    </row>
    <row r="198" spans="2:12" ht="18">
      <c r="B198" s="391" t="s">
        <v>6</v>
      </c>
      <c r="C198" s="391" t="s">
        <v>7</v>
      </c>
      <c r="D198" s="391" t="s">
        <v>8</v>
      </c>
      <c r="E198" s="391" t="s">
        <v>18</v>
      </c>
      <c r="F198" s="392" t="s">
        <v>17</v>
      </c>
      <c r="G198" s="391" t="s">
        <v>9</v>
      </c>
      <c r="H198" s="393">
        <v>1</v>
      </c>
      <c r="I198" s="391" t="s">
        <v>10</v>
      </c>
      <c r="J198" s="394" t="s">
        <v>1058</v>
      </c>
      <c r="K198" s="395">
        <v>459.5</v>
      </c>
      <c r="L198" s="395">
        <v>459.5</v>
      </c>
    </row>
    <row r="199" spans="2:12" ht="18">
      <c r="B199" s="391" t="s">
        <v>6</v>
      </c>
      <c r="C199" s="391" t="s">
        <v>7</v>
      </c>
      <c r="D199" s="391" t="s">
        <v>8</v>
      </c>
      <c r="E199" s="391" t="s">
        <v>797</v>
      </c>
      <c r="F199" s="392" t="s">
        <v>12</v>
      </c>
      <c r="G199" s="391" t="s">
        <v>11</v>
      </c>
      <c r="H199" s="393">
        <v>1</v>
      </c>
      <c r="I199" s="391" t="s">
        <v>10</v>
      </c>
      <c r="J199" s="394" t="s">
        <v>1058</v>
      </c>
      <c r="K199" s="395">
        <v>15.3</v>
      </c>
      <c r="L199" s="395">
        <v>15.3</v>
      </c>
    </row>
    <row r="200" spans="2:12" ht="18">
      <c r="B200" s="391" t="s">
        <v>6</v>
      </c>
      <c r="C200" s="391" t="s">
        <v>7</v>
      </c>
      <c r="D200" s="391" t="s">
        <v>8</v>
      </c>
      <c r="E200" s="391" t="s">
        <v>798</v>
      </c>
      <c r="F200" s="392" t="s">
        <v>1059</v>
      </c>
      <c r="G200" s="391" t="s">
        <v>11</v>
      </c>
      <c r="H200" s="393">
        <v>1</v>
      </c>
      <c r="I200" s="391" t="s">
        <v>10</v>
      </c>
      <c r="J200" s="394" t="s">
        <v>1058</v>
      </c>
      <c r="K200" s="395">
        <v>10.4</v>
      </c>
      <c r="L200" s="395">
        <v>10.4</v>
      </c>
    </row>
    <row r="201" spans="2:12" ht="18">
      <c r="B201" s="391" t="s">
        <v>6</v>
      </c>
      <c r="C201" s="391" t="s">
        <v>7</v>
      </c>
      <c r="D201" s="391" t="s">
        <v>8</v>
      </c>
      <c r="E201" s="391" t="s">
        <v>799</v>
      </c>
      <c r="F201" s="392" t="s">
        <v>1059</v>
      </c>
      <c r="G201" s="391" t="s">
        <v>11</v>
      </c>
      <c r="H201" s="393">
        <v>1</v>
      </c>
      <c r="I201" s="391" t="s">
        <v>10</v>
      </c>
      <c r="J201" s="394" t="s">
        <v>1058</v>
      </c>
      <c r="K201" s="395">
        <v>9.6999999999999993</v>
      </c>
      <c r="L201" s="395">
        <v>9.6999999999999993</v>
      </c>
    </row>
    <row r="202" spans="2:12" ht="18">
      <c r="B202" s="391" t="s">
        <v>6</v>
      </c>
      <c r="C202" s="391" t="s">
        <v>7</v>
      </c>
      <c r="D202" s="391" t="s">
        <v>8</v>
      </c>
      <c r="E202" s="391" t="s">
        <v>800</v>
      </c>
      <c r="F202" s="392" t="s">
        <v>1059</v>
      </c>
      <c r="G202" s="391" t="s">
        <v>11</v>
      </c>
      <c r="H202" s="393">
        <v>1</v>
      </c>
      <c r="I202" s="391" t="s">
        <v>10</v>
      </c>
      <c r="J202" s="394" t="s">
        <v>1058</v>
      </c>
      <c r="K202" s="395">
        <v>1.76</v>
      </c>
      <c r="L202" s="395">
        <v>1.76</v>
      </c>
    </row>
    <row r="203" spans="2:12" ht="18">
      <c r="B203" s="391" t="s">
        <v>6</v>
      </c>
      <c r="C203" s="391" t="s">
        <v>7</v>
      </c>
      <c r="D203" s="391" t="s">
        <v>8</v>
      </c>
      <c r="E203" s="391" t="s">
        <v>811</v>
      </c>
      <c r="F203" s="392" t="s">
        <v>1059</v>
      </c>
      <c r="G203" s="391" t="s">
        <v>9</v>
      </c>
      <c r="H203" s="393">
        <v>1</v>
      </c>
      <c r="I203" s="391" t="s">
        <v>10</v>
      </c>
      <c r="J203" s="394" t="s">
        <v>1058</v>
      </c>
      <c r="K203" s="395">
        <v>160.69999999999999</v>
      </c>
      <c r="L203" s="395">
        <v>160.69999999999999</v>
      </c>
    </row>
    <row r="204" spans="2:12" ht="18">
      <c r="B204" s="391" t="s">
        <v>6</v>
      </c>
      <c r="C204" s="391" t="s">
        <v>7</v>
      </c>
      <c r="D204" s="391" t="s">
        <v>8</v>
      </c>
      <c r="E204" s="391" t="s">
        <v>802</v>
      </c>
      <c r="F204" s="392" t="s">
        <v>12</v>
      </c>
      <c r="G204" s="391" t="s">
        <v>11</v>
      </c>
      <c r="H204" s="393">
        <v>0.49</v>
      </c>
      <c r="I204" s="391" t="s">
        <v>13</v>
      </c>
      <c r="J204" s="394" t="s">
        <v>1058</v>
      </c>
      <c r="K204" s="395">
        <v>12</v>
      </c>
      <c r="L204" s="395">
        <v>5.88</v>
      </c>
    </row>
    <row r="205" spans="2:12" ht="18">
      <c r="B205" s="391" t="s">
        <v>6</v>
      </c>
      <c r="C205" s="391" t="s">
        <v>7</v>
      </c>
      <c r="D205" s="391" t="s">
        <v>8</v>
      </c>
      <c r="E205" s="391" t="s">
        <v>801</v>
      </c>
      <c r="F205" s="392" t="s">
        <v>1059</v>
      </c>
      <c r="G205" s="391" t="s">
        <v>9</v>
      </c>
      <c r="H205" s="393">
        <v>1</v>
      </c>
      <c r="I205" s="391" t="s">
        <v>10</v>
      </c>
      <c r="J205" s="394" t="s">
        <v>1058</v>
      </c>
      <c r="K205" s="395">
        <v>92.2</v>
      </c>
      <c r="L205" s="395">
        <v>92.2</v>
      </c>
    </row>
    <row r="206" spans="2:12" ht="18">
      <c r="B206" s="391" t="s">
        <v>6</v>
      </c>
      <c r="C206" s="391" t="s">
        <v>7</v>
      </c>
      <c r="D206" s="391" t="s">
        <v>8</v>
      </c>
      <c r="E206" s="391" t="s">
        <v>804</v>
      </c>
      <c r="F206" s="392" t="s">
        <v>12</v>
      </c>
      <c r="G206" s="391" t="s">
        <v>11</v>
      </c>
      <c r="H206" s="393">
        <v>1</v>
      </c>
      <c r="I206" s="391" t="s">
        <v>10</v>
      </c>
      <c r="J206" s="394" t="s">
        <v>1058</v>
      </c>
      <c r="K206" s="395">
        <v>6.7</v>
      </c>
      <c r="L206" s="395">
        <v>6.7</v>
      </c>
    </row>
    <row r="207" spans="2:12" ht="18">
      <c r="B207" s="391" t="s">
        <v>6</v>
      </c>
      <c r="C207" s="391" t="s">
        <v>7</v>
      </c>
      <c r="D207" s="391" t="s">
        <v>8</v>
      </c>
      <c r="E207" s="391" t="s">
        <v>805</v>
      </c>
      <c r="F207" s="392" t="s">
        <v>12</v>
      </c>
      <c r="G207" s="391" t="s">
        <v>11</v>
      </c>
      <c r="H207" s="393">
        <v>1</v>
      </c>
      <c r="I207" s="391" t="s">
        <v>10</v>
      </c>
      <c r="J207" s="394" t="s">
        <v>1058</v>
      </c>
      <c r="K207" s="395">
        <v>3.4</v>
      </c>
      <c r="L207" s="395">
        <v>3.4</v>
      </c>
    </row>
    <row r="208" spans="2:12" ht="18">
      <c r="B208" s="391" t="s">
        <v>6</v>
      </c>
      <c r="C208" s="391" t="s">
        <v>7</v>
      </c>
      <c r="D208" s="391" t="s">
        <v>8</v>
      </c>
      <c r="E208" s="391" t="s">
        <v>806</v>
      </c>
      <c r="F208" s="392" t="s">
        <v>12</v>
      </c>
      <c r="G208" s="391" t="s">
        <v>11</v>
      </c>
      <c r="H208" s="393">
        <v>1</v>
      </c>
      <c r="I208" s="391" t="s">
        <v>10</v>
      </c>
      <c r="J208" s="394" t="s">
        <v>1058</v>
      </c>
      <c r="K208" s="395">
        <v>12</v>
      </c>
      <c r="L208" s="395">
        <v>12</v>
      </c>
    </row>
    <row r="209" spans="2:12" ht="18">
      <c r="B209" s="391" t="s">
        <v>6</v>
      </c>
      <c r="C209" s="391" t="s">
        <v>7</v>
      </c>
      <c r="D209" s="391" t="s">
        <v>8</v>
      </c>
      <c r="E209" s="391" t="s">
        <v>807</v>
      </c>
      <c r="F209" s="392" t="s">
        <v>12</v>
      </c>
      <c r="G209" s="391" t="s">
        <v>11</v>
      </c>
      <c r="H209" s="393">
        <v>1</v>
      </c>
      <c r="I209" s="391" t="s">
        <v>10</v>
      </c>
      <c r="J209" s="394" t="s">
        <v>1058</v>
      </c>
      <c r="K209" s="395">
        <v>16</v>
      </c>
      <c r="L209" s="395">
        <v>16</v>
      </c>
    </row>
    <row r="210" spans="2:12" ht="18">
      <c r="B210" s="391" t="s">
        <v>6</v>
      </c>
      <c r="C210" s="391" t="s">
        <v>7</v>
      </c>
      <c r="D210" s="391" t="s">
        <v>8</v>
      </c>
      <c r="E210" s="391" t="s">
        <v>813</v>
      </c>
      <c r="F210" s="392" t="s">
        <v>1059</v>
      </c>
      <c r="G210" s="391" t="s">
        <v>11</v>
      </c>
      <c r="H210" s="393">
        <v>1</v>
      </c>
      <c r="I210" s="391" t="s">
        <v>10</v>
      </c>
      <c r="J210" s="394" t="s">
        <v>1058</v>
      </c>
      <c r="K210" s="395">
        <v>0.45</v>
      </c>
      <c r="L210" s="395">
        <v>0.45</v>
      </c>
    </row>
    <row r="211" spans="2:12" ht="18">
      <c r="B211" s="391" t="s">
        <v>6</v>
      </c>
      <c r="C211" s="391" t="s">
        <v>7</v>
      </c>
      <c r="D211" s="391" t="s">
        <v>8</v>
      </c>
      <c r="E211" s="391" t="s">
        <v>812</v>
      </c>
      <c r="F211" s="392" t="s">
        <v>1059</v>
      </c>
      <c r="G211" s="391" t="s">
        <v>9</v>
      </c>
      <c r="H211" s="393">
        <v>1</v>
      </c>
      <c r="I211" s="391" t="s">
        <v>10</v>
      </c>
      <c r="J211" s="394" t="s">
        <v>1058</v>
      </c>
      <c r="K211" s="395">
        <v>39</v>
      </c>
      <c r="L211" s="395">
        <v>39</v>
      </c>
    </row>
    <row r="212" spans="2:12" ht="18">
      <c r="B212" s="391" t="s">
        <v>6</v>
      </c>
      <c r="C212" s="391" t="s">
        <v>7</v>
      </c>
      <c r="D212" s="391" t="s">
        <v>8</v>
      </c>
      <c r="E212" s="391" t="s">
        <v>814</v>
      </c>
      <c r="F212" s="392" t="s">
        <v>1059</v>
      </c>
      <c r="G212" s="391" t="s">
        <v>11</v>
      </c>
      <c r="H212" s="393">
        <v>1</v>
      </c>
      <c r="I212" s="391" t="s">
        <v>10</v>
      </c>
      <c r="J212" s="394" t="s">
        <v>1058</v>
      </c>
      <c r="K212" s="395">
        <v>0.6</v>
      </c>
      <c r="L212" s="395">
        <v>0.6</v>
      </c>
    </row>
    <row r="213" spans="2:12" ht="18">
      <c r="B213" s="391" t="s">
        <v>6</v>
      </c>
      <c r="C213" s="391" t="s">
        <v>7</v>
      </c>
      <c r="D213" s="391" t="s">
        <v>8</v>
      </c>
      <c r="E213" s="391" t="s">
        <v>808</v>
      </c>
      <c r="F213" s="392" t="s">
        <v>12</v>
      </c>
      <c r="G213" s="391" t="s">
        <v>11</v>
      </c>
      <c r="H213" s="393">
        <v>1</v>
      </c>
      <c r="I213" s="391" t="s">
        <v>10</v>
      </c>
      <c r="J213" s="394" t="s">
        <v>703</v>
      </c>
      <c r="K213" s="395">
        <v>4</v>
      </c>
      <c r="L213" s="395">
        <v>4</v>
      </c>
    </row>
    <row r="214" spans="2:12" ht="18">
      <c r="B214" s="391" t="s">
        <v>6</v>
      </c>
      <c r="C214" s="391" t="s">
        <v>7</v>
      </c>
      <c r="D214" s="391" t="s">
        <v>8</v>
      </c>
      <c r="E214" s="391" t="s">
        <v>809</v>
      </c>
      <c r="F214" s="392" t="s">
        <v>40</v>
      </c>
      <c r="G214" s="391" t="s">
        <v>11</v>
      </c>
      <c r="H214" s="393">
        <v>1</v>
      </c>
      <c r="I214" s="391" t="s">
        <v>10</v>
      </c>
      <c r="J214" s="394" t="s">
        <v>1058</v>
      </c>
      <c r="K214" s="395">
        <v>3.8</v>
      </c>
      <c r="L214" s="395">
        <v>3.8</v>
      </c>
    </row>
    <row r="215" spans="2:12" ht="18">
      <c r="B215" s="391" t="s">
        <v>6</v>
      </c>
      <c r="C215" s="391" t="s">
        <v>7</v>
      </c>
      <c r="D215" s="391" t="s">
        <v>8</v>
      </c>
      <c r="E215" s="391" t="s">
        <v>803</v>
      </c>
      <c r="F215" s="392" t="s">
        <v>12</v>
      </c>
      <c r="G215" s="391" t="s">
        <v>11</v>
      </c>
      <c r="H215" s="393">
        <v>1</v>
      </c>
      <c r="I215" s="391" t="s">
        <v>10</v>
      </c>
      <c r="J215" s="394" t="s">
        <v>1058</v>
      </c>
      <c r="K215" s="395">
        <v>8.8000000000000007</v>
      </c>
      <c r="L215" s="395">
        <v>8.8000000000000007</v>
      </c>
    </row>
    <row r="216" spans="2:12" ht="18">
      <c r="B216" s="391" t="s">
        <v>6</v>
      </c>
      <c r="C216" s="391" t="s">
        <v>7</v>
      </c>
      <c r="D216" s="391" t="s">
        <v>8</v>
      </c>
      <c r="E216" s="391" t="s">
        <v>810</v>
      </c>
      <c r="F216" s="392" t="s">
        <v>1059</v>
      </c>
      <c r="G216" s="391" t="s">
        <v>11</v>
      </c>
      <c r="H216" s="393">
        <v>1</v>
      </c>
      <c r="I216" s="391" t="s">
        <v>10</v>
      </c>
      <c r="J216" s="394" t="s">
        <v>1058</v>
      </c>
      <c r="K216" s="395">
        <v>1.4</v>
      </c>
      <c r="L216" s="395">
        <v>1.4</v>
      </c>
    </row>
    <row r="217" spans="2:12" ht="18">
      <c r="B217" s="391" t="s">
        <v>6</v>
      </c>
      <c r="C217" s="391" t="s">
        <v>7</v>
      </c>
      <c r="D217" s="391" t="s">
        <v>8</v>
      </c>
      <c r="E217" s="391" t="s">
        <v>815</v>
      </c>
      <c r="F217" s="392" t="s">
        <v>12</v>
      </c>
      <c r="G217" s="391" t="s">
        <v>11</v>
      </c>
      <c r="H217" s="393">
        <v>1</v>
      </c>
      <c r="I217" s="391" t="s">
        <v>10</v>
      </c>
      <c r="J217" s="394" t="s">
        <v>703</v>
      </c>
      <c r="K217" s="395">
        <v>8.1999999999999993</v>
      </c>
      <c r="L217" s="395">
        <v>8.1999999999999993</v>
      </c>
    </row>
    <row r="218" spans="2:12" ht="18">
      <c r="B218" s="391" t="s">
        <v>6</v>
      </c>
      <c r="C218" s="391" t="s">
        <v>7</v>
      </c>
      <c r="D218" s="391" t="s">
        <v>8</v>
      </c>
      <c r="E218" s="391" t="s">
        <v>816</v>
      </c>
      <c r="F218" s="392" t="s">
        <v>12</v>
      </c>
      <c r="G218" s="391" t="s">
        <v>11</v>
      </c>
      <c r="H218" s="393">
        <v>0.49</v>
      </c>
      <c r="I218" s="391" t="s">
        <v>13</v>
      </c>
      <c r="J218" s="394" t="s">
        <v>1058</v>
      </c>
      <c r="K218" s="395">
        <v>24</v>
      </c>
      <c r="L218" s="395">
        <v>11.76</v>
      </c>
    </row>
    <row r="219" spans="2:12" ht="18">
      <c r="B219" s="391" t="s">
        <v>6</v>
      </c>
      <c r="C219" s="391" t="s">
        <v>7</v>
      </c>
      <c r="D219" s="391" t="s">
        <v>8</v>
      </c>
      <c r="E219" s="391" t="s">
        <v>817</v>
      </c>
      <c r="F219" s="392" t="s">
        <v>12</v>
      </c>
      <c r="G219" s="391" t="s">
        <v>11</v>
      </c>
      <c r="H219" s="393">
        <v>1</v>
      </c>
      <c r="I219" s="391" t="s">
        <v>10</v>
      </c>
      <c r="J219" s="394" t="s">
        <v>1058</v>
      </c>
      <c r="K219" s="395">
        <v>28</v>
      </c>
      <c r="L219" s="395">
        <v>28</v>
      </c>
    </row>
    <row r="220" spans="2:12" ht="18">
      <c r="B220" s="391" t="s">
        <v>6</v>
      </c>
      <c r="C220" s="391" t="s">
        <v>7</v>
      </c>
      <c r="D220" s="391" t="s">
        <v>8</v>
      </c>
      <c r="E220" s="391" t="s">
        <v>818</v>
      </c>
      <c r="F220" s="392" t="s">
        <v>12</v>
      </c>
      <c r="G220" s="391" t="s">
        <v>11</v>
      </c>
      <c r="H220" s="393">
        <v>0.49</v>
      </c>
      <c r="I220" s="391" t="s">
        <v>13</v>
      </c>
      <c r="J220" s="394" t="s">
        <v>1058</v>
      </c>
      <c r="K220" s="395">
        <v>12</v>
      </c>
      <c r="L220" s="395">
        <v>5.88</v>
      </c>
    </row>
    <row r="221" spans="2:12" ht="18">
      <c r="B221" s="391" t="s">
        <v>6</v>
      </c>
      <c r="C221" s="391" t="s">
        <v>7</v>
      </c>
      <c r="D221" s="391" t="s">
        <v>8</v>
      </c>
      <c r="E221" s="391" t="s">
        <v>819</v>
      </c>
      <c r="F221" s="392" t="s">
        <v>12</v>
      </c>
      <c r="G221" s="391" t="s">
        <v>11</v>
      </c>
      <c r="H221" s="393">
        <v>1</v>
      </c>
      <c r="I221" s="391" t="s">
        <v>10</v>
      </c>
      <c r="J221" s="394" t="s">
        <v>1058</v>
      </c>
      <c r="K221" s="395">
        <v>10</v>
      </c>
      <c r="L221" s="395">
        <v>10</v>
      </c>
    </row>
    <row r="222" spans="2:12" ht="18">
      <c r="B222" s="391" t="s">
        <v>6</v>
      </c>
      <c r="C222" s="391" t="s">
        <v>7</v>
      </c>
      <c r="D222" s="391" t="s">
        <v>8</v>
      </c>
      <c r="E222" s="391" t="s">
        <v>820</v>
      </c>
      <c r="F222" s="392" t="s">
        <v>12</v>
      </c>
      <c r="G222" s="391" t="s">
        <v>11</v>
      </c>
      <c r="H222" s="393">
        <v>0.49</v>
      </c>
      <c r="I222" s="391" t="s">
        <v>13</v>
      </c>
      <c r="J222" s="394" t="s">
        <v>703</v>
      </c>
      <c r="K222" s="395">
        <v>12.3</v>
      </c>
      <c r="L222" s="395">
        <v>6.0270000000000001</v>
      </c>
    </row>
    <row r="223" spans="2:12" ht="18">
      <c r="B223" s="391" t="s">
        <v>6</v>
      </c>
      <c r="C223" s="391" t="s">
        <v>7</v>
      </c>
      <c r="D223" s="391" t="s">
        <v>8</v>
      </c>
      <c r="E223" s="391" t="s">
        <v>822</v>
      </c>
      <c r="F223" s="392" t="s">
        <v>12</v>
      </c>
      <c r="G223" s="391" t="s">
        <v>11</v>
      </c>
      <c r="H223" s="393">
        <v>1</v>
      </c>
      <c r="I223" s="391" t="s">
        <v>10</v>
      </c>
      <c r="J223" s="394" t="s">
        <v>1058</v>
      </c>
      <c r="K223" s="395">
        <v>22.93</v>
      </c>
      <c r="L223" s="395">
        <v>22.93</v>
      </c>
    </row>
    <row r="224" spans="2:12" ht="18">
      <c r="B224" s="391" t="s">
        <v>6</v>
      </c>
      <c r="C224" s="391" t="s">
        <v>7</v>
      </c>
      <c r="D224" s="391" t="s">
        <v>8</v>
      </c>
      <c r="E224" s="391" t="s">
        <v>823</v>
      </c>
      <c r="F224" s="392" t="s">
        <v>12</v>
      </c>
      <c r="G224" s="391" t="s">
        <v>11</v>
      </c>
      <c r="H224" s="393">
        <v>0.49</v>
      </c>
      <c r="I224" s="391" t="s">
        <v>13</v>
      </c>
      <c r="J224" s="394" t="s">
        <v>1058</v>
      </c>
      <c r="K224" s="395">
        <v>24</v>
      </c>
      <c r="L224" s="395">
        <v>11.76</v>
      </c>
    </row>
    <row r="225" spans="2:12" ht="18">
      <c r="B225" s="391" t="s">
        <v>6</v>
      </c>
      <c r="C225" s="391" t="s">
        <v>7</v>
      </c>
      <c r="D225" s="391" t="s">
        <v>8</v>
      </c>
      <c r="E225" s="391" t="s">
        <v>823</v>
      </c>
      <c r="F225" s="392" t="s">
        <v>12</v>
      </c>
      <c r="G225" s="391" t="s">
        <v>11</v>
      </c>
      <c r="H225" s="393">
        <v>0.49</v>
      </c>
      <c r="I225" s="391" t="s">
        <v>13</v>
      </c>
      <c r="J225" s="394" t="s">
        <v>703</v>
      </c>
      <c r="K225" s="395">
        <v>2.0499999999999998</v>
      </c>
      <c r="L225" s="395">
        <v>1.0049999999999999</v>
      </c>
    </row>
    <row r="226" spans="2:12" ht="18">
      <c r="B226" s="391" t="s">
        <v>6</v>
      </c>
      <c r="C226" s="391" t="s">
        <v>7</v>
      </c>
      <c r="D226" s="391" t="s">
        <v>8</v>
      </c>
      <c r="E226" s="391" t="s">
        <v>831</v>
      </c>
      <c r="F226" s="392" t="s">
        <v>12</v>
      </c>
      <c r="G226" s="391" t="s">
        <v>11</v>
      </c>
      <c r="H226" s="393">
        <v>1</v>
      </c>
      <c r="I226" s="391" t="s">
        <v>10</v>
      </c>
      <c r="J226" s="394" t="s">
        <v>1058</v>
      </c>
      <c r="K226" s="395">
        <v>8</v>
      </c>
      <c r="L226" s="395">
        <v>8</v>
      </c>
    </row>
    <row r="227" spans="2:12" ht="18">
      <c r="B227" s="391" t="s">
        <v>6</v>
      </c>
      <c r="C227" s="391" t="s">
        <v>7</v>
      </c>
      <c r="D227" s="391" t="s">
        <v>8</v>
      </c>
      <c r="E227" s="391" t="s">
        <v>828</v>
      </c>
      <c r="F227" s="392" t="s">
        <v>1059</v>
      </c>
      <c r="G227" s="391" t="s">
        <v>9</v>
      </c>
      <c r="H227" s="393">
        <v>1</v>
      </c>
      <c r="I227" s="391" t="s">
        <v>10</v>
      </c>
      <c r="J227" s="394" t="s">
        <v>1058</v>
      </c>
      <c r="K227" s="395">
        <v>122</v>
      </c>
      <c r="L227" s="395">
        <v>122</v>
      </c>
    </row>
    <row r="228" spans="2:12" ht="18">
      <c r="B228" s="391" t="s">
        <v>6</v>
      </c>
      <c r="C228" s="391" t="s">
        <v>7</v>
      </c>
      <c r="D228" s="391" t="s">
        <v>8</v>
      </c>
      <c r="E228" s="391" t="s">
        <v>829</v>
      </c>
      <c r="F228" s="392" t="s">
        <v>12</v>
      </c>
      <c r="G228" s="391" t="s">
        <v>11</v>
      </c>
      <c r="H228" s="393">
        <v>1</v>
      </c>
      <c r="I228" s="391" t="s">
        <v>10</v>
      </c>
      <c r="J228" s="394" t="s">
        <v>1058</v>
      </c>
      <c r="K228" s="395">
        <v>12</v>
      </c>
      <c r="L228" s="395">
        <v>12</v>
      </c>
    </row>
    <row r="229" spans="2:12" ht="18">
      <c r="B229" s="391" t="s">
        <v>6</v>
      </c>
      <c r="C229" s="391" t="s">
        <v>7</v>
      </c>
      <c r="D229" s="391" t="s">
        <v>8</v>
      </c>
      <c r="E229" s="391" t="s">
        <v>832</v>
      </c>
      <c r="F229" s="392" t="s">
        <v>1059</v>
      </c>
      <c r="G229" s="391" t="s">
        <v>9</v>
      </c>
      <c r="H229" s="393">
        <v>1</v>
      </c>
      <c r="I229" s="391" t="s">
        <v>10</v>
      </c>
      <c r="J229" s="394" t="s">
        <v>1058</v>
      </c>
      <c r="K229" s="395">
        <v>120</v>
      </c>
      <c r="L229" s="395">
        <v>120</v>
      </c>
    </row>
    <row r="230" spans="2:12" ht="18">
      <c r="B230" s="391" t="s">
        <v>6</v>
      </c>
      <c r="C230" s="391" t="s">
        <v>7</v>
      </c>
      <c r="D230" s="391" t="s">
        <v>8</v>
      </c>
      <c r="E230" s="391" t="s">
        <v>834</v>
      </c>
      <c r="F230" s="392" t="s">
        <v>1059</v>
      </c>
      <c r="G230" s="391" t="s">
        <v>11</v>
      </c>
      <c r="H230" s="393">
        <v>1</v>
      </c>
      <c r="I230" s="391" t="s">
        <v>10</v>
      </c>
      <c r="J230" s="394" t="s">
        <v>1058</v>
      </c>
      <c r="K230" s="395">
        <v>1</v>
      </c>
      <c r="L230" s="395">
        <v>1</v>
      </c>
    </row>
    <row r="231" spans="2:12" ht="18">
      <c r="B231" s="391" t="s">
        <v>6</v>
      </c>
      <c r="C231" s="391" t="s">
        <v>7</v>
      </c>
      <c r="D231" s="391" t="s">
        <v>8</v>
      </c>
      <c r="E231" s="391" t="s">
        <v>835</v>
      </c>
      <c r="F231" s="392" t="s">
        <v>1059</v>
      </c>
      <c r="G231" s="391" t="s">
        <v>11</v>
      </c>
      <c r="H231" s="393">
        <v>1</v>
      </c>
      <c r="I231" s="391" t="s">
        <v>10</v>
      </c>
      <c r="J231" s="394" t="s">
        <v>1058</v>
      </c>
      <c r="K231" s="395">
        <v>1.3</v>
      </c>
      <c r="L231" s="395">
        <v>1.3</v>
      </c>
    </row>
    <row r="232" spans="2:12" ht="18">
      <c r="B232" s="391" t="s">
        <v>6</v>
      </c>
      <c r="C232" s="391" t="s">
        <v>7</v>
      </c>
      <c r="D232" s="391" t="s">
        <v>8</v>
      </c>
      <c r="E232" s="391" t="s">
        <v>830</v>
      </c>
      <c r="F232" s="392" t="s">
        <v>12</v>
      </c>
      <c r="G232" s="391" t="s">
        <v>11</v>
      </c>
      <c r="H232" s="393">
        <v>1</v>
      </c>
      <c r="I232" s="391" t="s">
        <v>10</v>
      </c>
      <c r="J232" s="394" t="s">
        <v>1058</v>
      </c>
      <c r="K232" s="395">
        <v>5.6</v>
      </c>
      <c r="L232" s="395">
        <v>5.6</v>
      </c>
    </row>
    <row r="233" spans="2:12" ht="18">
      <c r="B233" s="391" t="s">
        <v>6</v>
      </c>
      <c r="C233" s="391" t="s">
        <v>7</v>
      </c>
      <c r="D233" s="391" t="s">
        <v>8</v>
      </c>
      <c r="E233" s="391" t="s">
        <v>824</v>
      </c>
      <c r="F233" s="392" t="s">
        <v>12</v>
      </c>
      <c r="G233" s="391" t="s">
        <v>11</v>
      </c>
      <c r="H233" s="393">
        <v>1</v>
      </c>
      <c r="I233" s="391" t="s">
        <v>10</v>
      </c>
      <c r="J233" s="394" t="s">
        <v>1058</v>
      </c>
      <c r="K233" s="395">
        <v>10.5</v>
      </c>
      <c r="L233" s="395">
        <v>10.5</v>
      </c>
    </row>
    <row r="234" spans="2:12" ht="18">
      <c r="B234" s="391" t="s">
        <v>6</v>
      </c>
      <c r="C234" s="391" t="s">
        <v>7</v>
      </c>
      <c r="D234" s="391" t="s">
        <v>8</v>
      </c>
      <c r="E234" s="391" t="s">
        <v>825</v>
      </c>
      <c r="F234" s="392" t="s">
        <v>1059</v>
      </c>
      <c r="G234" s="391" t="s">
        <v>9</v>
      </c>
      <c r="H234" s="393">
        <v>1</v>
      </c>
      <c r="I234" s="391" t="s">
        <v>10</v>
      </c>
      <c r="J234" s="394" t="s">
        <v>1058</v>
      </c>
      <c r="K234" s="395">
        <v>46.3</v>
      </c>
      <c r="L234" s="395">
        <v>46.3</v>
      </c>
    </row>
    <row r="235" spans="2:12" ht="18">
      <c r="B235" s="391" t="s">
        <v>6</v>
      </c>
      <c r="C235" s="391" t="s">
        <v>7</v>
      </c>
      <c r="D235" s="391" t="s">
        <v>8</v>
      </c>
      <c r="E235" s="391" t="s">
        <v>826</v>
      </c>
      <c r="F235" s="392" t="s">
        <v>12</v>
      </c>
      <c r="G235" s="391" t="s">
        <v>11</v>
      </c>
      <c r="H235" s="393">
        <v>0.49</v>
      </c>
      <c r="I235" s="391" t="s">
        <v>13</v>
      </c>
      <c r="J235" s="394" t="s">
        <v>1058</v>
      </c>
      <c r="K235" s="395">
        <v>10</v>
      </c>
      <c r="L235" s="395">
        <v>4.9000000000000004</v>
      </c>
    </row>
    <row r="236" spans="2:12" ht="18">
      <c r="B236" s="391" t="s">
        <v>6</v>
      </c>
      <c r="C236" s="391" t="s">
        <v>7</v>
      </c>
      <c r="D236" s="391" t="s">
        <v>8</v>
      </c>
      <c r="E236" s="391" t="s">
        <v>833</v>
      </c>
      <c r="F236" s="392" t="s">
        <v>1059</v>
      </c>
      <c r="G236" s="391" t="s">
        <v>9</v>
      </c>
      <c r="H236" s="393">
        <v>1</v>
      </c>
      <c r="I236" s="391" t="s">
        <v>10</v>
      </c>
      <c r="J236" s="394" t="s">
        <v>1058</v>
      </c>
      <c r="K236" s="395">
        <v>45</v>
      </c>
      <c r="L236" s="395">
        <v>45</v>
      </c>
    </row>
    <row r="237" spans="2:12" ht="18">
      <c r="B237" s="391" t="s">
        <v>6</v>
      </c>
      <c r="C237" s="391" t="s">
        <v>7</v>
      </c>
      <c r="D237" s="391" t="s">
        <v>8</v>
      </c>
      <c r="E237" s="391" t="s">
        <v>827</v>
      </c>
      <c r="F237" s="392" t="s">
        <v>1059</v>
      </c>
      <c r="G237" s="391" t="s">
        <v>11</v>
      </c>
      <c r="H237" s="393">
        <v>1</v>
      </c>
      <c r="I237" s="391" t="s">
        <v>10</v>
      </c>
      <c r="J237" s="394" t="s">
        <v>1058</v>
      </c>
      <c r="K237" s="395">
        <v>1.05</v>
      </c>
      <c r="L237" s="395">
        <v>1.05</v>
      </c>
    </row>
    <row r="238" spans="2:12" ht="18">
      <c r="B238" s="391" t="s">
        <v>6</v>
      </c>
      <c r="C238" s="391" t="s">
        <v>7</v>
      </c>
      <c r="D238" s="391" t="s">
        <v>8</v>
      </c>
      <c r="E238" s="391" t="s">
        <v>827</v>
      </c>
      <c r="F238" s="392" t="s">
        <v>1059</v>
      </c>
      <c r="G238" s="391" t="s">
        <v>9</v>
      </c>
      <c r="H238" s="393">
        <v>1</v>
      </c>
      <c r="I238" s="391" t="s">
        <v>10</v>
      </c>
      <c r="J238" s="394" t="s">
        <v>1058</v>
      </c>
      <c r="K238" s="395">
        <v>50.5</v>
      </c>
      <c r="L238" s="395">
        <v>50.5</v>
      </c>
    </row>
    <row r="239" spans="2:12" ht="18">
      <c r="B239" s="391" t="s">
        <v>6</v>
      </c>
      <c r="C239" s="391" t="s">
        <v>7</v>
      </c>
      <c r="D239" s="391" t="s">
        <v>8</v>
      </c>
      <c r="E239" s="391" t="s">
        <v>745</v>
      </c>
      <c r="F239" s="392" t="s">
        <v>12</v>
      </c>
      <c r="G239" s="391" t="s">
        <v>11</v>
      </c>
      <c r="H239" s="393">
        <v>1</v>
      </c>
      <c r="I239" s="391" t="s">
        <v>10</v>
      </c>
      <c r="J239" s="394" t="s">
        <v>1058</v>
      </c>
      <c r="K239" s="395">
        <v>16</v>
      </c>
      <c r="L239" s="395">
        <v>16</v>
      </c>
    </row>
    <row r="240" spans="2:12" ht="18">
      <c r="B240" s="391" t="s">
        <v>6</v>
      </c>
      <c r="C240" s="391" t="s">
        <v>7</v>
      </c>
      <c r="D240" s="391" t="s">
        <v>8</v>
      </c>
      <c r="E240" s="391" t="s">
        <v>836</v>
      </c>
      <c r="F240" s="392" t="s">
        <v>1059</v>
      </c>
      <c r="G240" s="391" t="s">
        <v>11</v>
      </c>
      <c r="H240" s="393">
        <v>1</v>
      </c>
      <c r="I240" s="391" t="s">
        <v>10</v>
      </c>
      <c r="J240" s="394" t="s">
        <v>1058</v>
      </c>
      <c r="K240" s="395">
        <v>7.2</v>
      </c>
      <c r="L240" s="395">
        <v>7.2</v>
      </c>
    </row>
    <row r="241" spans="2:12" ht="18">
      <c r="B241" s="391" t="s">
        <v>6</v>
      </c>
      <c r="C241" s="391" t="s">
        <v>7</v>
      </c>
      <c r="D241" s="391" t="s">
        <v>8</v>
      </c>
      <c r="E241" s="391" t="s">
        <v>837</v>
      </c>
      <c r="F241" s="392" t="s">
        <v>1059</v>
      </c>
      <c r="G241" s="391" t="s">
        <v>11</v>
      </c>
      <c r="H241" s="393">
        <v>1</v>
      </c>
      <c r="I241" s="391" t="s">
        <v>10</v>
      </c>
      <c r="J241" s="394" t="s">
        <v>1058</v>
      </c>
      <c r="K241" s="395">
        <v>9.8000000000000007</v>
      </c>
      <c r="L241" s="395">
        <v>9.8000000000000007</v>
      </c>
    </row>
    <row r="242" spans="2:12" ht="18">
      <c r="B242" s="391" t="s">
        <v>6</v>
      </c>
      <c r="C242" s="391" t="s">
        <v>7</v>
      </c>
      <c r="D242" s="391" t="s">
        <v>8</v>
      </c>
      <c r="E242" s="391" t="s">
        <v>838</v>
      </c>
      <c r="F242" s="392" t="s">
        <v>1059</v>
      </c>
      <c r="G242" s="391" t="s">
        <v>9</v>
      </c>
      <c r="H242" s="393">
        <v>1</v>
      </c>
      <c r="I242" s="391" t="s">
        <v>10</v>
      </c>
      <c r="J242" s="394" t="s">
        <v>1058</v>
      </c>
      <c r="K242" s="395">
        <v>24.4</v>
      </c>
      <c r="L242" s="395">
        <v>24.4</v>
      </c>
    </row>
    <row r="243" spans="2:12" ht="18">
      <c r="B243" s="396" t="s">
        <v>6</v>
      </c>
      <c r="C243" s="396" t="s">
        <v>7</v>
      </c>
      <c r="D243" s="396" t="s">
        <v>8</v>
      </c>
      <c r="E243" s="396" t="s">
        <v>840</v>
      </c>
      <c r="F243" s="397" t="s">
        <v>1059</v>
      </c>
      <c r="G243" s="396" t="s">
        <v>9</v>
      </c>
      <c r="H243" s="393">
        <v>1</v>
      </c>
      <c r="I243" s="396" t="s">
        <v>10</v>
      </c>
      <c r="J243" s="394" t="s">
        <v>1058</v>
      </c>
      <c r="K243" s="395">
        <v>210</v>
      </c>
      <c r="L243" s="395">
        <v>210</v>
      </c>
    </row>
    <row r="244" spans="2:12" ht="18">
      <c r="B244" s="396" t="s">
        <v>6</v>
      </c>
      <c r="C244" s="396" t="s">
        <v>7</v>
      </c>
      <c r="D244" s="396" t="s">
        <v>8</v>
      </c>
      <c r="E244" s="396" t="s">
        <v>839</v>
      </c>
      <c r="F244" s="397" t="s">
        <v>12</v>
      </c>
      <c r="G244" s="396" t="s">
        <v>11</v>
      </c>
      <c r="H244" s="393">
        <v>0.49</v>
      </c>
      <c r="I244" s="396" t="s">
        <v>13</v>
      </c>
      <c r="J244" s="394" t="s">
        <v>1058</v>
      </c>
      <c r="K244" s="395">
        <v>8</v>
      </c>
      <c r="L244" s="395">
        <v>3.92</v>
      </c>
    </row>
    <row r="245" spans="2:12" ht="18">
      <c r="B245" s="396" t="s">
        <v>6</v>
      </c>
      <c r="C245" s="396" t="s">
        <v>7</v>
      </c>
      <c r="D245" s="396" t="s">
        <v>8</v>
      </c>
      <c r="E245" s="396" t="s">
        <v>843</v>
      </c>
      <c r="F245" s="397" t="s">
        <v>1059</v>
      </c>
      <c r="G245" s="396" t="s">
        <v>9</v>
      </c>
      <c r="H245" s="393">
        <v>1</v>
      </c>
      <c r="I245" s="396" t="s">
        <v>10</v>
      </c>
      <c r="J245" s="394" t="s">
        <v>1058</v>
      </c>
      <c r="K245" s="395">
        <v>72</v>
      </c>
      <c r="L245" s="395">
        <v>72</v>
      </c>
    </row>
    <row r="246" spans="2:12" ht="18">
      <c r="B246" s="396" t="s">
        <v>6</v>
      </c>
      <c r="C246" s="396" t="s">
        <v>7</v>
      </c>
      <c r="D246" s="396" t="s">
        <v>8</v>
      </c>
      <c r="E246" s="396" t="s">
        <v>841</v>
      </c>
      <c r="F246" s="397" t="s">
        <v>12</v>
      </c>
      <c r="G246" s="396" t="s">
        <v>11</v>
      </c>
      <c r="H246" s="393">
        <v>0.49</v>
      </c>
      <c r="I246" s="396" t="s">
        <v>13</v>
      </c>
      <c r="J246" s="394" t="s">
        <v>1058</v>
      </c>
      <c r="K246" s="395">
        <v>10</v>
      </c>
      <c r="L246" s="395">
        <v>4.9000000000000004</v>
      </c>
    </row>
    <row r="247" spans="2:12" ht="18">
      <c r="B247" s="396" t="s">
        <v>6</v>
      </c>
      <c r="C247" s="396" t="s">
        <v>7</v>
      </c>
      <c r="D247" s="396" t="s">
        <v>8</v>
      </c>
      <c r="E247" s="396" t="s">
        <v>842</v>
      </c>
      <c r="F247" s="397" t="s">
        <v>12</v>
      </c>
      <c r="G247" s="396" t="s">
        <v>11</v>
      </c>
      <c r="H247" s="393">
        <v>0.49</v>
      </c>
      <c r="I247" s="396" t="s">
        <v>13</v>
      </c>
      <c r="J247" s="394" t="s">
        <v>1058</v>
      </c>
      <c r="K247" s="395">
        <v>10</v>
      </c>
      <c r="L247" s="395">
        <v>4.9000000000000004</v>
      </c>
    </row>
    <row r="248" spans="2:12" ht="18">
      <c r="B248" s="396" t="s">
        <v>6</v>
      </c>
      <c r="C248" s="396" t="s">
        <v>7</v>
      </c>
      <c r="D248" s="396" t="s">
        <v>8</v>
      </c>
      <c r="E248" s="396" t="s">
        <v>844</v>
      </c>
      <c r="F248" s="397" t="s">
        <v>1059</v>
      </c>
      <c r="G248" s="396" t="s">
        <v>9</v>
      </c>
      <c r="H248" s="393">
        <v>1</v>
      </c>
      <c r="I248" s="396" t="s">
        <v>10</v>
      </c>
      <c r="J248" s="394" t="s">
        <v>1058</v>
      </c>
      <c r="K248" s="395">
        <v>2</v>
      </c>
      <c r="L248" s="395">
        <v>2</v>
      </c>
    </row>
    <row r="249" spans="2:12" ht="18">
      <c r="B249" s="391" t="s">
        <v>6</v>
      </c>
      <c r="C249" s="391" t="s">
        <v>7</v>
      </c>
      <c r="D249" s="391" t="s">
        <v>43</v>
      </c>
      <c r="E249" s="391" t="s">
        <v>44</v>
      </c>
      <c r="F249" s="392" t="s">
        <v>45</v>
      </c>
      <c r="G249" s="391" t="s">
        <v>9</v>
      </c>
      <c r="H249" s="393">
        <v>1</v>
      </c>
      <c r="I249" s="391" t="s">
        <v>10</v>
      </c>
      <c r="J249" s="394" t="s">
        <v>1058</v>
      </c>
      <c r="K249" s="395">
        <v>350</v>
      </c>
      <c r="L249" s="395">
        <v>350</v>
      </c>
    </row>
    <row r="250" spans="2:12" ht="18">
      <c r="B250" s="391" t="s">
        <v>6</v>
      </c>
      <c r="C250" s="391" t="s">
        <v>7</v>
      </c>
      <c r="D250" s="391" t="s">
        <v>43</v>
      </c>
      <c r="E250" s="391" t="s">
        <v>50</v>
      </c>
      <c r="F250" s="392" t="s">
        <v>15</v>
      </c>
      <c r="G250" s="391" t="s">
        <v>11</v>
      </c>
      <c r="H250" s="393">
        <v>0.499</v>
      </c>
      <c r="I250" s="391" t="s">
        <v>13</v>
      </c>
      <c r="J250" s="394" t="s">
        <v>1058</v>
      </c>
      <c r="K250" s="395">
        <v>75</v>
      </c>
      <c r="L250" s="395">
        <v>37.424999999999997</v>
      </c>
    </row>
    <row r="251" spans="2:12" ht="18">
      <c r="B251" s="391" t="s">
        <v>6</v>
      </c>
      <c r="C251" s="391" t="s">
        <v>7</v>
      </c>
      <c r="D251" s="391" t="s">
        <v>43</v>
      </c>
      <c r="E251" s="391" t="s">
        <v>53</v>
      </c>
      <c r="F251" s="392" t="s">
        <v>12</v>
      </c>
      <c r="G251" s="391" t="s">
        <v>9</v>
      </c>
      <c r="H251" s="393">
        <v>1</v>
      </c>
      <c r="I251" s="391" t="s">
        <v>10</v>
      </c>
      <c r="J251" s="394" t="s">
        <v>1058</v>
      </c>
      <c r="K251" s="395">
        <v>12.5</v>
      </c>
      <c r="L251" s="395">
        <v>12.5</v>
      </c>
    </row>
    <row r="252" spans="2:12" ht="18">
      <c r="B252" s="391" t="s">
        <v>6</v>
      </c>
      <c r="C252" s="391" t="s">
        <v>7</v>
      </c>
      <c r="D252" s="391" t="s">
        <v>43</v>
      </c>
      <c r="E252" s="391" t="s">
        <v>49</v>
      </c>
      <c r="F252" s="392" t="s">
        <v>17</v>
      </c>
      <c r="G252" s="391" t="s">
        <v>9</v>
      </c>
      <c r="H252" s="393">
        <v>1</v>
      </c>
      <c r="I252" s="391" t="s">
        <v>10</v>
      </c>
      <c r="J252" s="394" t="s">
        <v>1058</v>
      </c>
      <c r="K252" s="395">
        <v>602.5</v>
      </c>
      <c r="L252" s="395">
        <v>602.5</v>
      </c>
    </row>
    <row r="253" spans="2:12" ht="18">
      <c r="B253" s="391" t="s">
        <v>6</v>
      </c>
      <c r="C253" s="391" t="s">
        <v>7</v>
      </c>
      <c r="D253" s="391" t="s">
        <v>43</v>
      </c>
      <c r="E253" s="391" t="s">
        <v>52</v>
      </c>
      <c r="F253" s="392" t="s">
        <v>1059</v>
      </c>
      <c r="G253" s="391" t="s">
        <v>11</v>
      </c>
      <c r="H253" s="393">
        <v>1</v>
      </c>
      <c r="I253" s="391" t="s">
        <v>10</v>
      </c>
      <c r="J253" s="394" t="s">
        <v>1058</v>
      </c>
      <c r="K253" s="395">
        <v>132.1</v>
      </c>
      <c r="L253" s="395">
        <v>132.1</v>
      </c>
    </row>
    <row r="254" spans="2:12" ht="18">
      <c r="B254" s="391" t="s">
        <v>6</v>
      </c>
      <c r="C254" s="391" t="s">
        <v>7</v>
      </c>
      <c r="D254" s="391" t="s">
        <v>43</v>
      </c>
      <c r="E254" s="391" t="s">
        <v>51</v>
      </c>
      <c r="F254" s="392" t="s">
        <v>15</v>
      </c>
      <c r="G254" s="391" t="s">
        <v>11</v>
      </c>
      <c r="H254" s="393">
        <v>1</v>
      </c>
      <c r="I254" s="391" t="s">
        <v>10</v>
      </c>
      <c r="J254" s="394" t="s">
        <v>1058</v>
      </c>
      <c r="K254" s="395">
        <v>125</v>
      </c>
      <c r="L254" s="395">
        <v>125</v>
      </c>
    </row>
    <row r="255" spans="2:12" ht="18">
      <c r="B255" s="391" t="s">
        <v>6</v>
      </c>
      <c r="C255" s="391" t="s">
        <v>7</v>
      </c>
      <c r="D255" s="391" t="s">
        <v>43</v>
      </c>
      <c r="E255" s="391" t="s">
        <v>46</v>
      </c>
      <c r="F255" s="392" t="s">
        <v>45</v>
      </c>
      <c r="G255" s="391" t="s">
        <v>9</v>
      </c>
      <c r="H255" s="393">
        <v>1</v>
      </c>
      <c r="I255" s="391" t="s">
        <v>10</v>
      </c>
      <c r="J255" s="394" t="s">
        <v>703</v>
      </c>
      <c r="K255" s="395">
        <v>731</v>
      </c>
      <c r="L255" s="395">
        <v>731</v>
      </c>
    </row>
    <row r="256" spans="2:12" ht="18">
      <c r="B256" s="391" t="s">
        <v>6</v>
      </c>
      <c r="C256" s="391" t="s">
        <v>7</v>
      </c>
      <c r="D256" s="391" t="s">
        <v>43</v>
      </c>
      <c r="E256" s="391" t="s">
        <v>47</v>
      </c>
      <c r="F256" s="392" t="s">
        <v>45</v>
      </c>
      <c r="G256" s="391" t="s">
        <v>11</v>
      </c>
      <c r="H256" s="393">
        <v>0.33100000000000002</v>
      </c>
      <c r="I256" s="391" t="s">
        <v>13</v>
      </c>
      <c r="J256" s="394" t="s">
        <v>1058</v>
      </c>
      <c r="K256" s="395">
        <v>87.518000000000001</v>
      </c>
      <c r="L256" s="395">
        <v>28.968</v>
      </c>
    </row>
    <row r="257" spans="2:12" ht="18">
      <c r="B257" s="391" t="s">
        <v>6</v>
      </c>
      <c r="C257" s="391" t="s">
        <v>7</v>
      </c>
      <c r="D257" s="391" t="s">
        <v>43</v>
      </c>
      <c r="E257" s="391" t="s">
        <v>47</v>
      </c>
      <c r="F257" s="392" t="s">
        <v>15</v>
      </c>
      <c r="G257" s="391" t="s">
        <v>11</v>
      </c>
      <c r="H257" s="393">
        <v>0.33100000000000002</v>
      </c>
      <c r="I257" s="391" t="s">
        <v>13</v>
      </c>
      <c r="J257" s="394" t="s">
        <v>1058</v>
      </c>
      <c r="K257" s="395">
        <v>81.481999999999999</v>
      </c>
      <c r="L257" s="395">
        <v>26.971</v>
      </c>
    </row>
    <row r="258" spans="2:12" ht="18">
      <c r="B258" s="391" t="s">
        <v>6</v>
      </c>
      <c r="C258" s="391" t="s">
        <v>7</v>
      </c>
      <c r="D258" s="391" t="s">
        <v>43</v>
      </c>
      <c r="E258" s="391" t="s">
        <v>48</v>
      </c>
      <c r="F258" s="392" t="s">
        <v>38</v>
      </c>
      <c r="G258" s="391" t="s">
        <v>11</v>
      </c>
      <c r="H258" s="393">
        <v>0.5</v>
      </c>
      <c r="I258" s="391" t="s">
        <v>13</v>
      </c>
      <c r="J258" s="394" t="s">
        <v>1058</v>
      </c>
      <c r="K258" s="395">
        <v>20</v>
      </c>
      <c r="L258" s="395">
        <v>10</v>
      </c>
    </row>
    <row r="259" spans="2:12" ht="18">
      <c r="B259" s="391" t="s">
        <v>6</v>
      </c>
      <c r="C259" s="391" t="s">
        <v>7</v>
      </c>
      <c r="D259" s="391" t="s">
        <v>43</v>
      </c>
      <c r="E259" s="391" t="s">
        <v>48</v>
      </c>
      <c r="F259" s="392" t="s">
        <v>45</v>
      </c>
      <c r="G259" s="391" t="s">
        <v>9</v>
      </c>
      <c r="H259" s="393">
        <v>1</v>
      </c>
      <c r="I259" s="391" t="s">
        <v>10</v>
      </c>
      <c r="J259" s="394" t="s">
        <v>1058</v>
      </c>
      <c r="K259" s="395">
        <v>468</v>
      </c>
      <c r="L259" s="395">
        <v>468</v>
      </c>
    </row>
    <row r="260" spans="2:12" ht="18">
      <c r="B260" s="391" t="s">
        <v>6</v>
      </c>
      <c r="C260" s="391" t="s">
        <v>7</v>
      </c>
      <c r="D260" s="391" t="s">
        <v>43</v>
      </c>
      <c r="E260" s="391" t="s">
        <v>48</v>
      </c>
      <c r="F260" s="392" t="s">
        <v>42</v>
      </c>
      <c r="G260" s="391" t="s">
        <v>9</v>
      </c>
      <c r="H260" s="393">
        <v>1</v>
      </c>
      <c r="I260" s="391" t="s">
        <v>10</v>
      </c>
      <c r="J260" s="394" t="s">
        <v>1058</v>
      </c>
      <c r="K260" s="395">
        <v>46</v>
      </c>
      <c r="L260" s="395">
        <v>46</v>
      </c>
    </row>
    <row r="261" spans="2:12" ht="18">
      <c r="B261" s="391" t="s">
        <v>6</v>
      </c>
      <c r="C261" s="391" t="s">
        <v>7</v>
      </c>
      <c r="D261" s="391" t="s">
        <v>54</v>
      </c>
      <c r="E261" s="391" t="s">
        <v>55</v>
      </c>
      <c r="F261" s="392" t="s">
        <v>15</v>
      </c>
      <c r="G261" s="391" t="s">
        <v>11</v>
      </c>
      <c r="H261" s="393">
        <v>1</v>
      </c>
      <c r="I261" s="391" t="s">
        <v>10</v>
      </c>
      <c r="J261" s="394" t="s">
        <v>1058</v>
      </c>
      <c r="K261" s="395">
        <v>376.4</v>
      </c>
      <c r="L261" s="395">
        <v>376.4</v>
      </c>
    </row>
    <row r="262" spans="2:12" ht="18">
      <c r="B262" s="391" t="s">
        <v>6</v>
      </c>
      <c r="C262" s="391" t="s">
        <v>7</v>
      </c>
      <c r="D262" s="391" t="s">
        <v>56</v>
      </c>
      <c r="E262" s="391" t="s">
        <v>57</v>
      </c>
      <c r="F262" s="392" t="s">
        <v>15</v>
      </c>
      <c r="G262" s="391" t="s">
        <v>11</v>
      </c>
      <c r="H262" s="393">
        <v>1</v>
      </c>
      <c r="I262" s="391" t="s">
        <v>10</v>
      </c>
      <c r="J262" s="394" t="s">
        <v>1058</v>
      </c>
      <c r="K262" s="395">
        <v>43</v>
      </c>
      <c r="L262" s="395">
        <v>43</v>
      </c>
    </row>
    <row r="263" spans="2:12" ht="18">
      <c r="B263" s="396" t="s">
        <v>6</v>
      </c>
      <c r="C263" s="396" t="s">
        <v>7</v>
      </c>
      <c r="D263" s="396" t="s">
        <v>56</v>
      </c>
      <c r="E263" s="396" t="s">
        <v>58</v>
      </c>
      <c r="F263" s="397" t="s">
        <v>15</v>
      </c>
      <c r="G263" s="396" t="s">
        <v>9</v>
      </c>
      <c r="H263" s="393">
        <v>1</v>
      </c>
      <c r="I263" s="396" t="s">
        <v>10</v>
      </c>
      <c r="J263" s="394" t="s">
        <v>1058</v>
      </c>
      <c r="K263" s="395">
        <v>144</v>
      </c>
      <c r="L263" s="395">
        <v>144</v>
      </c>
    </row>
    <row r="264" spans="2:12" ht="18">
      <c r="B264" s="391" t="s">
        <v>6</v>
      </c>
      <c r="C264" s="391" t="s">
        <v>7</v>
      </c>
      <c r="D264" s="391" t="s">
        <v>56</v>
      </c>
      <c r="E264" s="391" t="s">
        <v>59</v>
      </c>
      <c r="F264" s="392" t="s">
        <v>15</v>
      </c>
      <c r="G264" s="391" t="s">
        <v>9</v>
      </c>
      <c r="H264" s="393">
        <v>1</v>
      </c>
      <c r="I264" s="391" t="s">
        <v>10</v>
      </c>
      <c r="J264" s="394" t="s">
        <v>1058</v>
      </c>
      <c r="K264" s="395">
        <v>1931</v>
      </c>
      <c r="L264" s="395">
        <v>1931</v>
      </c>
    </row>
    <row r="265" spans="2:12" ht="18">
      <c r="B265" s="391" t="s">
        <v>6</v>
      </c>
      <c r="C265" s="391" t="s">
        <v>7</v>
      </c>
      <c r="D265" s="391" t="s">
        <v>56</v>
      </c>
      <c r="E265" s="391" t="s">
        <v>59</v>
      </c>
      <c r="F265" s="392" t="s">
        <v>12</v>
      </c>
      <c r="G265" s="391" t="s">
        <v>11</v>
      </c>
      <c r="H265" s="393">
        <v>1</v>
      </c>
      <c r="I265" s="391" t="s">
        <v>10</v>
      </c>
      <c r="J265" s="394" t="s">
        <v>1058</v>
      </c>
      <c r="K265" s="395">
        <v>27</v>
      </c>
      <c r="L265" s="395">
        <v>27</v>
      </c>
    </row>
    <row r="266" spans="2:12" ht="18">
      <c r="B266" s="391" t="s">
        <v>6</v>
      </c>
      <c r="C266" s="391" t="s">
        <v>7</v>
      </c>
      <c r="D266" s="391" t="s">
        <v>56</v>
      </c>
      <c r="E266" s="391" t="s">
        <v>60</v>
      </c>
      <c r="F266" s="392" t="s">
        <v>15</v>
      </c>
      <c r="G266" s="391" t="s">
        <v>9</v>
      </c>
      <c r="H266" s="393">
        <v>1</v>
      </c>
      <c r="I266" s="391" t="s">
        <v>10</v>
      </c>
      <c r="J266" s="394" t="s">
        <v>1058</v>
      </c>
      <c r="K266" s="395">
        <v>996</v>
      </c>
      <c r="L266" s="395">
        <v>996</v>
      </c>
    </row>
    <row r="267" spans="2:12" ht="18">
      <c r="B267" s="391" t="s">
        <v>6</v>
      </c>
      <c r="C267" s="391" t="s">
        <v>7</v>
      </c>
      <c r="D267" s="391" t="s">
        <v>56</v>
      </c>
      <c r="E267" s="391" t="s">
        <v>62</v>
      </c>
      <c r="F267" s="392" t="s">
        <v>38</v>
      </c>
      <c r="G267" s="391" t="s">
        <v>9</v>
      </c>
      <c r="H267" s="393">
        <v>1</v>
      </c>
      <c r="I267" s="391" t="s">
        <v>10</v>
      </c>
      <c r="J267" s="394" t="s">
        <v>1058</v>
      </c>
      <c r="K267" s="395">
        <v>180</v>
      </c>
      <c r="L267" s="395">
        <v>180</v>
      </c>
    </row>
    <row r="268" spans="2:12" ht="18">
      <c r="B268" s="391" t="s">
        <v>6</v>
      </c>
      <c r="C268" s="391" t="s">
        <v>7</v>
      </c>
      <c r="D268" s="391" t="s">
        <v>56</v>
      </c>
      <c r="E268" s="391" t="s">
        <v>62</v>
      </c>
      <c r="F268" s="392" t="s">
        <v>45</v>
      </c>
      <c r="G268" s="391" t="s">
        <v>9</v>
      </c>
      <c r="H268" s="393">
        <v>1</v>
      </c>
      <c r="I268" s="391" t="s">
        <v>10</v>
      </c>
      <c r="J268" s="394" t="s">
        <v>1058</v>
      </c>
      <c r="K268" s="395">
        <v>412</v>
      </c>
      <c r="L268" s="395">
        <v>412</v>
      </c>
    </row>
    <row r="269" spans="2:12" ht="18">
      <c r="B269" s="391" t="s">
        <v>6</v>
      </c>
      <c r="C269" s="391" t="s">
        <v>7</v>
      </c>
      <c r="D269" s="391" t="s">
        <v>56</v>
      </c>
      <c r="E269" s="391" t="s">
        <v>61</v>
      </c>
      <c r="F269" s="392" t="s">
        <v>15</v>
      </c>
      <c r="G269" s="391" t="s">
        <v>9</v>
      </c>
      <c r="H269" s="393">
        <v>1</v>
      </c>
      <c r="I269" s="391" t="s">
        <v>10</v>
      </c>
      <c r="J269" s="394" t="s">
        <v>1058</v>
      </c>
      <c r="K269" s="395">
        <v>80</v>
      </c>
      <c r="L269" s="395">
        <v>80</v>
      </c>
    </row>
    <row r="270" spans="2:12" ht="18">
      <c r="B270" s="391" t="s">
        <v>6</v>
      </c>
      <c r="C270" s="391" t="s">
        <v>7</v>
      </c>
      <c r="D270" s="391" t="s">
        <v>56</v>
      </c>
      <c r="E270" s="391" t="s">
        <v>63</v>
      </c>
      <c r="F270" s="392" t="s">
        <v>45</v>
      </c>
      <c r="G270" s="391" t="s">
        <v>9</v>
      </c>
      <c r="H270" s="393">
        <v>1</v>
      </c>
      <c r="I270" s="391" t="s">
        <v>10</v>
      </c>
      <c r="J270" s="394" t="s">
        <v>703</v>
      </c>
      <c r="K270" s="395">
        <v>736</v>
      </c>
      <c r="L270" s="395">
        <v>736</v>
      </c>
    </row>
    <row r="271" spans="2:12" ht="18">
      <c r="B271" s="391" t="s">
        <v>6</v>
      </c>
      <c r="C271" s="391" t="s">
        <v>64</v>
      </c>
      <c r="D271" s="391" t="s">
        <v>68</v>
      </c>
      <c r="E271" s="391" t="s">
        <v>70</v>
      </c>
      <c r="F271" s="392" t="s">
        <v>15</v>
      </c>
      <c r="G271" s="391" t="s">
        <v>9</v>
      </c>
      <c r="H271" s="393">
        <v>0.5</v>
      </c>
      <c r="I271" s="391" t="s">
        <v>13</v>
      </c>
      <c r="J271" s="394" t="s">
        <v>1058</v>
      </c>
      <c r="K271" s="395">
        <v>147.762</v>
      </c>
      <c r="L271" s="395">
        <v>73.881</v>
      </c>
    </row>
    <row r="272" spans="2:12" ht="18">
      <c r="B272" s="391" t="s">
        <v>6</v>
      </c>
      <c r="C272" s="391" t="s">
        <v>64</v>
      </c>
      <c r="D272" s="391" t="s">
        <v>68</v>
      </c>
      <c r="E272" s="391" t="s">
        <v>69</v>
      </c>
      <c r="F272" s="392" t="s">
        <v>15</v>
      </c>
      <c r="G272" s="391" t="s">
        <v>9</v>
      </c>
      <c r="H272" s="393">
        <v>0.5</v>
      </c>
      <c r="I272" s="391" t="s">
        <v>13</v>
      </c>
      <c r="J272" s="394" t="s">
        <v>1058</v>
      </c>
      <c r="K272" s="395">
        <v>422</v>
      </c>
      <c r="L272" s="395">
        <v>211</v>
      </c>
    </row>
    <row r="273" spans="2:12" ht="18">
      <c r="B273" s="391" t="s">
        <v>6</v>
      </c>
      <c r="C273" s="391" t="s">
        <v>64</v>
      </c>
      <c r="D273" s="391" t="s">
        <v>71</v>
      </c>
      <c r="E273" s="391" t="s">
        <v>72</v>
      </c>
      <c r="F273" s="392" t="s">
        <v>15</v>
      </c>
      <c r="G273" s="391" t="s">
        <v>9</v>
      </c>
      <c r="H273" s="393">
        <v>1</v>
      </c>
      <c r="I273" s="391" t="s">
        <v>10</v>
      </c>
      <c r="J273" s="394" t="s">
        <v>1058</v>
      </c>
      <c r="K273" s="395">
        <v>1041.3</v>
      </c>
      <c r="L273" s="395">
        <v>1041.3</v>
      </c>
    </row>
    <row r="274" spans="2:12" ht="18">
      <c r="B274" s="391" t="s">
        <v>6</v>
      </c>
      <c r="C274" s="391" t="s">
        <v>64</v>
      </c>
      <c r="D274" s="391" t="s">
        <v>73</v>
      </c>
      <c r="E274" s="391" t="s">
        <v>915</v>
      </c>
      <c r="F274" s="392" t="s">
        <v>12</v>
      </c>
      <c r="G274" s="391" t="s">
        <v>9</v>
      </c>
      <c r="H274" s="393">
        <v>1</v>
      </c>
      <c r="I274" s="391" t="s">
        <v>10</v>
      </c>
      <c r="J274" s="394" t="s">
        <v>1058</v>
      </c>
      <c r="K274" s="395">
        <v>9.35</v>
      </c>
      <c r="L274" s="395">
        <v>9.35</v>
      </c>
    </row>
    <row r="275" spans="2:12" ht="18">
      <c r="B275" s="391" t="s">
        <v>6</v>
      </c>
      <c r="C275" s="391" t="s">
        <v>64</v>
      </c>
      <c r="D275" s="391" t="s">
        <v>73</v>
      </c>
      <c r="E275" s="391" t="s">
        <v>74</v>
      </c>
      <c r="F275" s="392" t="s">
        <v>15</v>
      </c>
      <c r="G275" s="391" t="s">
        <v>9</v>
      </c>
      <c r="H275" s="393">
        <v>1</v>
      </c>
      <c r="I275" s="391" t="s">
        <v>10</v>
      </c>
      <c r="J275" s="394" t="s">
        <v>1058</v>
      </c>
      <c r="K275" s="395">
        <v>390</v>
      </c>
      <c r="L275" s="395">
        <v>390</v>
      </c>
    </row>
    <row r="276" spans="2:12" ht="18">
      <c r="B276" s="391" t="s">
        <v>6</v>
      </c>
      <c r="C276" s="391" t="s">
        <v>64</v>
      </c>
      <c r="D276" s="391" t="s">
        <v>73</v>
      </c>
      <c r="E276" s="391" t="s">
        <v>916</v>
      </c>
      <c r="F276" s="392" t="s">
        <v>12</v>
      </c>
      <c r="G276" s="391" t="s">
        <v>9</v>
      </c>
      <c r="H276" s="393">
        <v>1</v>
      </c>
      <c r="I276" s="391" t="s">
        <v>10</v>
      </c>
      <c r="J276" s="394" t="s">
        <v>1058</v>
      </c>
      <c r="K276" s="395">
        <v>10.199999999999999</v>
      </c>
      <c r="L276" s="395">
        <v>10.199999999999999</v>
      </c>
    </row>
    <row r="277" spans="2:12" ht="18">
      <c r="B277" s="391" t="s">
        <v>6</v>
      </c>
      <c r="C277" s="391" t="s">
        <v>64</v>
      </c>
      <c r="D277" s="391" t="s">
        <v>73</v>
      </c>
      <c r="E277" s="391" t="s">
        <v>917</v>
      </c>
      <c r="F277" s="392" t="s">
        <v>12</v>
      </c>
      <c r="G277" s="391" t="s">
        <v>9</v>
      </c>
      <c r="H277" s="393">
        <v>1</v>
      </c>
      <c r="I277" s="391" t="s">
        <v>10</v>
      </c>
      <c r="J277" s="394" t="s">
        <v>1058</v>
      </c>
      <c r="K277" s="395">
        <v>28.9</v>
      </c>
      <c r="L277" s="395">
        <v>28.9</v>
      </c>
    </row>
    <row r="278" spans="2:12" ht="18">
      <c r="B278" s="391" t="s">
        <v>6</v>
      </c>
      <c r="C278" s="391" t="s">
        <v>64</v>
      </c>
      <c r="D278" s="391" t="s">
        <v>73</v>
      </c>
      <c r="E278" s="391" t="s">
        <v>75</v>
      </c>
      <c r="F278" s="392" t="s">
        <v>15</v>
      </c>
      <c r="G278" s="391" t="s">
        <v>9</v>
      </c>
      <c r="H278" s="393">
        <v>0.5</v>
      </c>
      <c r="I278" s="391" t="s">
        <v>13</v>
      </c>
      <c r="J278" s="394" t="s">
        <v>1058</v>
      </c>
      <c r="K278" s="395">
        <v>386.7</v>
      </c>
      <c r="L278" s="395">
        <v>193.35</v>
      </c>
    </row>
    <row r="279" spans="2:12" ht="18">
      <c r="B279" s="396" t="s">
        <v>6</v>
      </c>
      <c r="C279" s="396" t="s">
        <v>64</v>
      </c>
      <c r="D279" s="396" t="s">
        <v>73</v>
      </c>
      <c r="E279" s="396" t="s">
        <v>918</v>
      </c>
      <c r="F279" s="397" t="s">
        <v>12</v>
      </c>
      <c r="G279" s="396" t="s">
        <v>9</v>
      </c>
      <c r="H279" s="393">
        <v>1</v>
      </c>
      <c r="I279" s="396" t="s">
        <v>10</v>
      </c>
      <c r="J279" s="394" t="s">
        <v>1058</v>
      </c>
      <c r="K279" s="395">
        <v>15.3</v>
      </c>
      <c r="L279" s="395">
        <v>15.3</v>
      </c>
    </row>
    <row r="280" spans="2:12" ht="18">
      <c r="B280" s="396" t="s">
        <v>6</v>
      </c>
      <c r="C280" s="396" t="s">
        <v>64</v>
      </c>
      <c r="D280" s="396" t="s">
        <v>73</v>
      </c>
      <c r="E280" s="396" t="s">
        <v>77</v>
      </c>
      <c r="F280" s="397" t="s">
        <v>15</v>
      </c>
      <c r="G280" s="396" t="s">
        <v>11</v>
      </c>
      <c r="H280" s="393">
        <v>1</v>
      </c>
      <c r="I280" s="396" t="s">
        <v>10</v>
      </c>
      <c r="J280" s="394" t="s">
        <v>1058</v>
      </c>
      <c r="K280" s="395">
        <v>356</v>
      </c>
      <c r="L280" s="395">
        <v>356</v>
      </c>
    </row>
    <row r="281" spans="2:12" ht="18">
      <c r="B281" s="396" t="s">
        <v>6</v>
      </c>
      <c r="C281" s="396" t="s">
        <v>64</v>
      </c>
      <c r="D281" s="396" t="s">
        <v>73</v>
      </c>
      <c r="E281" s="396" t="s">
        <v>76</v>
      </c>
      <c r="F281" s="397" t="s">
        <v>15</v>
      </c>
      <c r="G281" s="396" t="s">
        <v>9</v>
      </c>
      <c r="H281" s="393">
        <v>1</v>
      </c>
      <c r="I281" s="396" t="s">
        <v>10</v>
      </c>
      <c r="J281" s="394" t="s">
        <v>1058</v>
      </c>
      <c r="K281" s="395">
        <v>385.8</v>
      </c>
      <c r="L281" s="395">
        <v>385.8</v>
      </c>
    </row>
    <row r="282" spans="2:12" ht="18">
      <c r="B282" s="396" t="s">
        <v>6</v>
      </c>
      <c r="C282" s="396" t="s">
        <v>64</v>
      </c>
      <c r="D282" s="396" t="s">
        <v>73</v>
      </c>
      <c r="E282" s="396" t="s">
        <v>919</v>
      </c>
      <c r="F282" s="397" t="s">
        <v>40</v>
      </c>
      <c r="G282" s="396" t="s">
        <v>11</v>
      </c>
      <c r="H282" s="393">
        <v>1</v>
      </c>
      <c r="I282" s="396" t="s">
        <v>10</v>
      </c>
      <c r="J282" s="394" t="s">
        <v>1058</v>
      </c>
      <c r="K282" s="395">
        <v>0.99</v>
      </c>
      <c r="L282" s="395">
        <v>0.99</v>
      </c>
    </row>
    <row r="283" spans="2:12" ht="18">
      <c r="B283" s="396" t="s">
        <v>6</v>
      </c>
      <c r="C283" s="396" t="s">
        <v>64</v>
      </c>
      <c r="D283" s="396" t="s">
        <v>73</v>
      </c>
      <c r="E283" s="396" t="s">
        <v>921</v>
      </c>
      <c r="F283" s="397" t="s">
        <v>40</v>
      </c>
      <c r="G283" s="396" t="s">
        <v>11</v>
      </c>
      <c r="H283" s="393">
        <v>1</v>
      </c>
      <c r="I283" s="396" t="s">
        <v>10</v>
      </c>
      <c r="J283" s="394" t="s">
        <v>1058</v>
      </c>
      <c r="K283" s="395">
        <v>0.83499999999999996</v>
      </c>
      <c r="L283" s="395">
        <v>0.83499999999999996</v>
      </c>
    </row>
    <row r="284" spans="2:12" ht="18">
      <c r="B284" s="391" t="s">
        <v>6</v>
      </c>
      <c r="C284" s="391" t="s">
        <v>64</v>
      </c>
      <c r="D284" s="391" t="s">
        <v>73</v>
      </c>
      <c r="E284" s="391" t="s">
        <v>920</v>
      </c>
      <c r="F284" s="392" t="s">
        <v>40</v>
      </c>
      <c r="G284" s="391" t="s">
        <v>11</v>
      </c>
      <c r="H284" s="393">
        <v>1</v>
      </c>
      <c r="I284" s="391" t="s">
        <v>10</v>
      </c>
      <c r="J284" s="394" t="s">
        <v>1058</v>
      </c>
      <c r="K284" s="395">
        <v>0.99</v>
      </c>
      <c r="L284" s="395">
        <v>0.99</v>
      </c>
    </row>
    <row r="285" spans="2:12" ht="18">
      <c r="B285" s="391" t="s">
        <v>6</v>
      </c>
      <c r="C285" s="391" t="s">
        <v>64</v>
      </c>
      <c r="D285" s="391" t="s">
        <v>73</v>
      </c>
      <c r="E285" s="391" t="s">
        <v>83</v>
      </c>
      <c r="F285" s="392" t="s">
        <v>40</v>
      </c>
      <c r="G285" s="391" t="s">
        <v>9</v>
      </c>
      <c r="H285" s="393">
        <v>0.5</v>
      </c>
      <c r="I285" s="391" t="s">
        <v>13</v>
      </c>
      <c r="J285" s="394" t="s">
        <v>1058</v>
      </c>
      <c r="K285" s="395">
        <v>6.9</v>
      </c>
      <c r="L285" s="395">
        <v>3.45</v>
      </c>
    </row>
    <row r="286" spans="2:12" ht="18">
      <c r="B286" s="391" t="s">
        <v>6</v>
      </c>
      <c r="C286" s="391" t="s">
        <v>64</v>
      </c>
      <c r="D286" s="391" t="s">
        <v>73</v>
      </c>
      <c r="E286" s="391" t="s">
        <v>82</v>
      </c>
      <c r="F286" s="392" t="s">
        <v>1059</v>
      </c>
      <c r="G286" s="391" t="s">
        <v>9</v>
      </c>
      <c r="H286" s="393">
        <v>0.5</v>
      </c>
      <c r="I286" s="391" t="s">
        <v>13</v>
      </c>
      <c r="J286" s="394" t="s">
        <v>1058</v>
      </c>
      <c r="K286" s="395">
        <v>72.8</v>
      </c>
      <c r="L286" s="395">
        <v>36.4</v>
      </c>
    </row>
    <row r="287" spans="2:12" ht="18">
      <c r="B287" s="391" t="s">
        <v>6</v>
      </c>
      <c r="C287" s="391" t="s">
        <v>64</v>
      </c>
      <c r="D287" s="391" t="s">
        <v>73</v>
      </c>
      <c r="E287" s="391" t="s">
        <v>78</v>
      </c>
      <c r="F287" s="392" t="s">
        <v>15</v>
      </c>
      <c r="G287" s="391" t="s">
        <v>9</v>
      </c>
      <c r="H287" s="393">
        <v>0.5</v>
      </c>
      <c r="I287" s="391" t="s">
        <v>13</v>
      </c>
      <c r="J287" s="394" t="s">
        <v>1058</v>
      </c>
      <c r="K287" s="395">
        <v>1441.9</v>
      </c>
      <c r="L287" s="395">
        <v>720.95</v>
      </c>
    </row>
    <row r="288" spans="2:12" ht="18">
      <c r="B288" s="391" t="s">
        <v>6</v>
      </c>
      <c r="C288" s="391" t="s">
        <v>64</v>
      </c>
      <c r="D288" s="391" t="s">
        <v>73</v>
      </c>
      <c r="E288" s="391" t="s">
        <v>922</v>
      </c>
      <c r="F288" s="392" t="s">
        <v>12</v>
      </c>
      <c r="G288" s="391" t="s">
        <v>9</v>
      </c>
      <c r="H288" s="393">
        <v>1</v>
      </c>
      <c r="I288" s="391" t="s">
        <v>10</v>
      </c>
      <c r="J288" s="394" t="s">
        <v>1058</v>
      </c>
      <c r="K288" s="395">
        <v>66.25</v>
      </c>
      <c r="L288" s="395">
        <v>66.25</v>
      </c>
    </row>
    <row r="289" spans="2:12" ht="18">
      <c r="B289" s="391" t="s">
        <v>6</v>
      </c>
      <c r="C289" s="391" t="s">
        <v>64</v>
      </c>
      <c r="D289" s="391" t="s">
        <v>73</v>
      </c>
      <c r="E289" s="391" t="s">
        <v>79</v>
      </c>
      <c r="F289" s="392" t="s">
        <v>45</v>
      </c>
      <c r="G289" s="391" t="s">
        <v>9</v>
      </c>
      <c r="H289" s="393">
        <v>0.5</v>
      </c>
      <c r="I289" s="391" t="s">
        <v>13</v>
      </c>
      <c r="J289" s="394" t="s">
        <v>1058</v>
      </c>
      <c r="K289" s="395">
        <v>591.20000000000005</v>
      </c>
      <c r="L289" s="395">
        <v>295.60000000000002</v>
      </c>
    </row>
    <row r="290" spans="2:12" ht="18">
      <c r="B290" s="391" t="s">
        <v>6</v>
      </c>
      <c r="C290" s="391" t="s">
        <v>64</v>
      </c>
      <c r="D290" s="391" t="s">
        <v>73</v>
      </c>
      <c r="E290" s="391" t="s">
        <v>79</v>
      </c>
      <c r="F290" s="392" t="s">
        <v>15</v>
      </c>
      <c r="G290" s="391" t="s">
        <v>9</v>
      </c>
      <c r="H290" s="393">
        <v>0.5</v>
      </c>
      <c r="I290" s="391" t="s">
        <v>13</v>
      </c>
      <c r="J290" s="394" t="s">
        <v>1058</v>
      </c>
      <c r="K290" s="395">
        <v>781.8</v>
      </c>
      <c r="L290" s="395">
        <v>390.9</v>
      </c>
    </row>
    <row r="291" spans="2:12" ht="18">
      <c r="B291" s="391" t="s">
        <v>6</v>
      </c>
      <c r="C291" s="391" t="s">
        <v>64</v>
      </c>
      <c r="D291" s="391" t="s">
        <v>73</v>
      </c>
      <c r="E291" s="391" t="s">
        <v>80</v>
      </c>
      <c r="F291" s="392" t="s">
        <v>15</v>
      </c>
      <c r="G291" s="391" t="s">
        <v>9</v>
      </c>
      <c r="H291" s="393">
        <v>1</v>
      </c>
      <c r="I291" s="391" t="s">
        <v>10</v>
      </c>
      <c r="J291" s="394" t="s">
        <v>1058</v>
      </c>
      <c r="K291" s="395">
        <v>390</v>
      </c>
      <c r="L291" s="395">
        <v>390</v>
      </c>
    </row>
    <row r="292" spans="2:12" ht="18">
      <c r="B292" s="391" t="s">
        <v>6</v>
      </c>
      <c r="C292" s="391" t="s">
        <v>64</v>
      </c>
      <c r="D292" s="391" t="s">
        <v>73</v>
      </c>
      <c r="E292" s="391" t="s">
        <v>81</v>
      </c>
      <c r="F292" s="392" t="s">
        <v>15</v>
      </c>
      <c r="G292" s="391" t="s">
        <v>9</v>
      </c>
      <c r="H292" s="393">
        <v>1</v>
      </c>
      <c r="I292" s="391" t="s">
        <v>10</v>
      </c>
      <c r="J292" s="394" t="s">
        <v>1058</v>
      </c>
      <c r="K292" s="395">
        <v>1100</v>
      </c>
      <c r="L292" s="395">
        <v>1100</v>
      </c>
    </row>
    <row r="293" spans="2:12" ht="18">
      <c r="B293" s="391" t="s">
        <v>6</v>
      </c>
      <c r="C293" s="391" t="s">
        <v>64</v>
      </c>
      <c r="D293" s="391" t="s">
        <v>84</v>
      </c>
      <c r="E293" s="391" t="s">
        <v>699</v>
      </c>
      <c r="F293" s="392" t="s">
        <v>12</v>
      </c>
      <c r="G293" s="391" t="s">
        <v>9</v>
      </c>
      <c r="H293" s="393">
        <v>1</v>
      </c>
      <c r="I293" s="391" t="s">
        <v>10</v>
      </c>
      <c r="J293" s="394" t="s">
        <v>1058</v>
      </c>
      <c r="K293" s="395">
        <v>20.5</v>
      </c>
      <c r="L293" s="395">
        <v>20.5</v>
      </c>
    </row>
    <row r="294" spans="2:12" ht="18">
      <c r="B294" s="391" t="s">
        <v>6</v>
      </c>
      <c r="C294" s="391" t="s">
        <v>64</v>
      </c>
      <c r="D294" s="391" t="s">
        <v>84</v>
      </c>
      <c r="E294" s="391" t="s">
        <v>700</v>
      </c>
      <c r="F294" s="392" t="s">
        <v>12</v>
      </c>
      <c r="G294" s="391" t="s">
        <v>9</v>
      </c>
      <c r="H294" s="393">
        <v>1</v>
      </c>
      <c r="I294" s="391" t="s">
        <v>10</v>
      </c>
      <c r="J294" s="394" t="s">
        <v>1058</v>
      </c>
      <c r="K294" s="395">
        <v>51</v>
      </c>
      <c r="L294" s="395">
        <v>51</v>
      </c>
    </row>
    <row r="295" spans="2:12" ht="18">
      <c r="B295" s="391" t="s">
        <v>6</v>
      </c>
      <c r="C295" s="391" t="s">
        <v>64</v>
      </c>
      <c r="D295" s="391" t="s">
        <v>84</v>
      </c>
      <c r="E295" s="391" t="s">
        <v>85</v>
      </c>
      <c r="F295" s="392" t="s">
        <v>38</v>
      </c>
      <c r="G295" s="391" t="s">
        <v>9</v>
      </c>
      <c r="H295" s="393">
        <v>1</v>
      </c>
      <c r="I295" s="391" t="s">
        <v>10</v>
      </c>
      <c r="J295" s="394" t="s">
        <v>1058</v>
      </c>
      <c r="K295" s="395">
        <v>335.2</v>
      </c>
      <c r="L295" s="395">
        <v>335.2</v>
      </c>
    </row>
    <row r="296" spans="2:12" ht="18">
      <c r="B296" s="391" t="s">
        <v>6</v>
      </c>
      <c r="C296" s="391" t="s">
        <v>64</v>
      </c>
      <c r="D296" s="391" t="s">
        <v>84</v>
      </c>
      <c r="E296" s="391" t="s">
        <v>85</v>
      </c>
      <c r="F296" s="392" t="s">
        <v>45</v>
      </c>
      <c r="G296" s="391" t="s">
        <v>9</v>
      </c>
      <c r="H296" s="393">
        <v>1</v>
      </c>
      <c r="I296" s="391" t="s">
        <v>10</v>
      </c>
      <c r="J296" s="394" t="s">
        <v>1058</v>
      </c>
      <c r="K296" s="395">
        <v>1299.8</v>
      </c>
      <c r="L296" s="395">
        <v>1299.8</v>
      </c>
    </row>
    <row r="297" spans="2:12" ht="18">
      <c r="B297" s="391" t="s">
        <v>6</v>
      </c>
      <c r="C297" s="391" t="s">
        <v>64</v>
      </c>
      <c r="D297" s="391" t="s">
        <v>84</v>
      </c>
      <c r="E297" s="391" t="s">
        <v>85</v>
      </c>
      <c r="F297" s="392" t="s">
        <v>45</v>
      </c>
      <c r="G297" s="391" t="s">
        <v>9</v>
      </c>
      <c r="H297" s="393">
        <v>1</v>
      </c>
      <c r="I297" s="391" t="s">
        <v>10</v>
      </c>
      <c r="J297" s="394" t="s">
        <v>703</v>
      </c>
      <c r="K297" s="395">
        <v>76.2</v>
      </c>
      <c r="L297" s="395">
        <v>76.2</v>
      </c>
    </row>
    <row r="298" spans="2:12" ht="18">
      <c r="B298" s="391" t="s">
        <v>6</v>
      </c>
      <c r="C298" s="391" t="s">
        <v>64</v>
      </c>
      <c r="D298" s="391" t="s">
        <v>84</v>
      </c>
      <c r="E298" s="391" t="s">
        <v>701</v>
      </c>
      <c r="F298" s="392" t="s">
        <v>12</v>
      </c>
      <c r="G298" s="391" t="s">
        <v>9</v>
      </c>
      <c r="H298" s="393">
        <v>1</v>
      </c>
      <c r="I298" s="391" t="s">
        <v>10</v>
      </c>
      <c r="J298" s="394" t="s">
        <v>1058</v>
      </c>
      <c r="K298" s="395">
        <v>30.75</v>
      </c>
      <c r="L298" s="395">
        <v>30.75</v>
      </c>
    </row>
    <row r="299" spans="2:12" ht="18">
      <c r="B299" s="391" t="s">
        <v>6</v>
      </c>
      <c r="C299" s="391" t="s">
        <v>64</v>
      </c>
      <c r="D299" s="391" t="s">
        <v>86</v>
      </c>
      <c r="E299" s="391" t="s">
        <v>923</v>
      </c>
      <c r="F299" s="392" t="s">
        <v>12</v>
      </c>
      <c r="G299" s="391" t="s">
        <v>11</v>
      </c>
      <c r="H299" s="393">
        <v>0.42499999999999999</v>
      </c>
      <c r="I299" s="391" t="s">
        <v>14</v>
      </c>
      <c r="J299" s="394" t="s">
        <v>1058</v>
      </c>
      <c r="K299" s="395">
        <v>90</v>
      </c>
      <c r="L299" s="395">
        <v>38.25</v>
      </c>
    </row>
    <row r="300" spans="2:12" ht="18">
      <c r="B300" s="391" t="s">
        <v>6</v>
      </c>
      <c r="C300" s="391" t="s">
        <v>64</v>
      </c>
      <c r="D300" s="391" t="s">
        <v>86</v>
      </c>
      <c r="E300" s="391" t="s">
        <v>924</v>
      </c>
      <c r="F300" s="392" t="s">
        <v>12</v>
      </c>
      <c r="G300" s="391" t="s">
        <v>11</v>
      </c>
      <c r="H300" s="393">
        <v>0.42499999999999999</v>
      </c>
      <c r="I300" s="391" t="s">
        <v>14</v>
      </c>
      <c r="J300" s="394" t="s">
        <v>1058</v>
      </c>
      <c r="K300" s="395">
        <v>20.7</v>
      </c>
      <c r="L300" s="395">
        <v>8.798</v>
      </c>
    </row>
    <row r="301" spans="2:12" ht="18">
      <c r="B301" s="391" t="s">
        <v>6</v>
      </c>
      <c r="C301" s="391" t="s">
        <v>64</v>
      </c>
      <c r="D301" s="391" t="s">
        <v>86</v>
      </c>
      <c r="E301" s="391" t="s">
        <v>925</v>
      </c>
      <c r="F301" s="392" t="s">
        <v>1059</v>
      </c>
      <c r="G301" s="391" t="s">
        <v>11</v>
      </c>
      <c r="H301" s="393">
        <v>0.42499999999999999</v>
      </c>
      <c r="I301" s="391" t="s">
        <v>14</v>
      </c>
      <c r="J301" s="394" t="s">
        <v>1058</v>
      </c>
      <c r="K301" s="395">
        <v>4.2</v>
      </c>
      <c r="L301" s="395">
        <v>1.7849999999999999</v>
      </c>
    </row>
    <row r="302" spans="2:12" ht="18">
      <c r="B302" s="391" t="s">
        <v>6</v>
      </c>
      <c r="C302" s="391" t="s">
        <v>64</v>
      </c>
      <c r="D302" s="391" t="s">
        <v>86</v>
      </c>
      <c r="E302" s="391" t="s">
        <v>926</v>
      </c>
      <c r="F302" s="392" t="s">
        <v>12</v>
      </c>
      <c r="G302" s="391" t="s">
        <v>11</v>
      </c>
      <c r="H302" s="393">
        <v>0.42499999999999999</v>
      </c>
      <c r="I302" s="391" t="s">
        <v>14</v>
      </c>
      <c r="J302" s="394" t="s">
        <v>1058</v>
      </c>
      <c r="K302" s="395">
        <v>6.9</v>
      </c>
      <c r="L302" s="395">
        <v>2.9329999999999998</v>
      </c>
    </row>
    <row r="303" spans="2:12" ht="18">
      <c r="B303" s="391" t="s">
        <v>6</v>
      </c>
      <c r="C303" s="391" t="s">
        <v>64</v>
      </c>
      <c r="D303" s="391" t="s">
        <v>86</v>
      </c>
      <c r="E303" s="391" t="s">
        <v>927</v>
      </c>
      <c r="F303" s="392" t="s">
        <v>12</v>
      </c>
      <c r="G303" s="391" t="s">
        <v>11</v>
      </c>
      <c r="H303" s="393">
        <v>0.42499999999999999</v>
      </c>
      <c r="I303" s="391" t="s">
        <v>14</v>
      </c>
      <c r="J303" s="394" t="s">
        <v>1058</v>
      </c>
      <c r="K303" s="395">
        <v>0.85</v>
      </c>
      <c r="L303" s="395">
        <v>0.36099999999999999</v>
      </c>
    </row>
    <row r="304" spans="2:12" ht="18">
      <c r="B304" s="391" t="s">
        <v>6</v>
      </c>
      <c r="C304" s="391" t="s">
        <v>64</v>
      </c>
      <c r="D304" s="391" t="s">
        <v>86</v>
      </c>
      <c r="E304" s="391" t="s">
        <v>928</v>
      </c>
      <c r="F304" s="392" t="s">
        <v>12</v>
      </c>
      <c r="G304" s="391" t="s">
        <v>11</v>
      </c>
      <c r="H304" s="393">
        <v>1</v>
      </c>
      <c r="I304" s="391" t="s">
        <v>10</v>
      </c>
      <c r="J304" s="394" t="s">
        <v>1058</v>
      </c>
      <c r="K304" s="395">
        <v>106</v>
      </c>
      <c r="L304" s="395">
        <v>106</v>
      </c>
    </row>
    <row r="305" spans="2:12" ht="18">
      <c r="B305" s="391" t="s">
        <v>6</v>
      </c>
      <c r="C305" s="391" t="s">
        <v>64</v>
      </c>
      <c r="D305" s="391" t="s">
        <v>86</v>
      </c>
      <c r="E305" s="391" t="s">
        <v>929</v>
      </c>
      <c r="F305" s="392" t="s">
        <v>40</v>
      </c>
      <c r="G305" s="391" t="s">
        <v>11</v>
      </c>
      <c r="H305" s="393">
        <v>0.42499999999999999</v>
      </c>
      <c r="I305" s="391" t="s">
        <v>14</v>
      </c>
      <c r="J305" s="394" t="s">
        <v>1058</v>
      </c>
      <c r="K305" s="395">
        <v>12.3</v>
      </c>
      <c r="L305" s="395">
        <v>5.2279999999999998</v>
      </c>
    </row>
    <row r="306" spans="2:12" ht="18">
      <c r="B306" s="391" t="s">
        <v>6</v>
      </c>
      <c r="C306" s="391" t="s">
        <v>64</v>
      </c>
      <c r="D306" s="391" t="s">
        <v>86</v>
      </c>
      <c r="E306" s="391" t="s">
        <v>930</v>
      </c>
      <c r="F306" s="392" t="s">
        <v>1059</v>
      </c>
      <c r="G306" s="391" t="s">
        <v>11</v>
      </c>
      <c r="H306" s="393">
        <v>0.42499999999999999</v>
      </c>
      <c r="I306" s="391" t="s">
        <v>14</v>
      </c>
      <c r="J306" s="394" t="s">
        <v>1058</v>
      </c>
      <c r="K306" s="395">
        <v>3.2</v>
      </c>
      <c r="L306" s="395">
        <v>1.36</v>
      </c>
    </row>
    <row r="307" spans="2:12" ht="18">
      <c r="B307" s="391" t="s">
        <v>6</v>
      </c>
      <c r="C307" s="391" t="s">
        <v>64</v>
      </c>
      <c r="D307" s="391" t="s">
        <v>86</v>
      </c>
      <c r="E307" s="391" t="s">
        <v>931</v>
      </c>
      <c r="F307" s="392" t="s">
        <v>12</v>
      </c>
      <c r="G307" s="391" t="s">
        <v>11</v>
      </c>
      <c r="H307" s="393">
        <v>0.42499999999999999</v>
      </c>
      <c r="I307" s="391" t="s">
        <v>14</v>
      </c>
      <c r="J307" s="394" t="s">
        <v>1058</v>
      </c>
      <c r="K307" s="395">
        <v>114</v>
      </c>
      <c r="L307" s="395">
        <v>48.45</v>
      </c>
    </row>
    <row r="308" spans="2:12" ht="18">
      <c r="B308" s="391" t="s">
        <v>6</v>
      </c>
      <c r="C308" s="391" t="s">
        <v>64</v>
      </c>
      <c r="D308" s="391" t="s">
        <v>86</v>
      </c>
      <c r="E308" s="391" t="s">
        <v>932</v>
      </c>
      <c r="F308" s="392" t="s">
        <v>1059</v>
      </c>
      <c r="G308" s="391" t="s">
        <v>11</v>
      </c>
      <c r="H308" s="393">
        <v>0.42499999999999999</v>
      </c>
      <c r="I308" s="391" t="s">
        <v>14</v>
      </c>
      <c r="J308" s="394" t="s">
        <v>1058</v>
      </c>
      <c r="K308" s="395">
        <v>0.6</v>
      </c>
      <c r="L308" s="395">
        <v>0.255</v>
      </c>
    </row>
    <row r="309" spans="2:12" ht="18">
      <c r="B309" s="391" t="s">
        <v>6</v>
      </c>
      <c r="C309" s="391" t="s">
        <v>64</v>
      </c>
      <c r="D309" s="391" t="s">
        <v>86</v>
      </c>
      <c r="E309" s="391" t="s">
        <v>933</v>
      </c>
      <c r="F309" s="392" t="s">
        <v>1059</v>
      </c>
      <c r="G309" s="391" t="s">
        <v>11</v>
      </c>
      <c r="H309" s="393">
        <v>0.42499999999999999</v>
      </c>
      <c r="I309" s="391" t="s">
        <v>14</v>
      </c>
      <c r="J309" s="394" t="s">
        <v>1058</v>
      </c>
      <c r="K309" s="395">
        <v>6.5</v>
      </c>
      <c r="L309" s="395">
        <v>2.7629999999999999</v>
      </c>
    </row>
    <row r="310" spans="2:12" ht="18">
      <c r="B310" s="391" t="s">
        <v>6</v>
      </c>
      <c r="C310" s="391" t="s">
        <v>64</v>
      </c>
      <c r="D310" s="391" t="s">
        <v>86</v>
      </c>
      <c r="E310" s="391" t="s">
        <v>934</v>
      </c>
      <c r="F310" s="392" t="s">
        <v>12</v>
      </c>
      <c r="G310" s="391" t="s">
        <v>11</v>
      </c>
      <c r="H310" s="393">
        <v>0.42499999999999999</v>
      </c>
      <c r="I310" s="391" t="s">
        <v>14</v>
      </c>
      <c r="J310" s="394" t="s">
        <v>1058</v>
      </c>
      <c r="K310" s="395">
        <v>9</v>
      </c>
      <c r="L310" s="395">
        <v>3.8250000000000002</v>
      </c>
    </row>
    <row r="311" spans="2:12" ht="18">
      <c r="B311" s="391" t="s">
        <v>6</v>
      </c>
      <c r="C311" s="391" t="s">
        <v>64</v>
      </c>
      <c r="D311" s="391" t="s">
        <v>86</v>
      </c>
      <c r="E311" s="391" t="s">
        <v>935</v>
      </c>
      <c r="F311" s="392" t="s">
        <v>12</v>
      </c>
      <c r="G311" s="391" t="s">
        <v>11</v>
      </c>
      <c r="H311" s="393">
        <v>0.42499999999999999</v>
      </c>
      <c r="I311" s="391" t="s">
        <v>14</v>
      </c>
      <c r="J311" s="394" t="s">
        <v>1058</v>
      </c>
      <c r="K311" s="395">
        <v>8</v>
      </c>
      <c r="L311" s="395">
        <v>3.4</v>
      </c>
    </row>
    <row r="312" spans="2:12" ht="18">
      <c r="B312" s="391" t="s">
        <v>6</v>
      </c>
      <c r="C312" s="391" t="s">
        <v>64</v>
      </c>
      <c r="D312" s="391" t="s">
        <v>86</v>
      </c>
      <c r="E312" s="391" t="s">
        <v>936</v>
      </c>
      <c r="F312" s="392" t="s">
        <v>12</v>
      </c>
      <c r="G312" s="391" t="s">
        <v>11</v>
      </c>
      <c r="H312" s="393">
        <v>1</v>
      </c>
      <c r="I312" s="391" t="s">
        <v>10</v>
      </c>
      <c r="J312" s="394" t="s">
        <v>1058</v>
      </c>
      <c r="K312" s="395">
        <v>38</v>
      </c>
      <c r="L312" s="395">
        <v>38</v>
      </c>
    </row>
    <row r="313" spans="2:12" ht="18">
      <c r="B313" s="391" t="s">
        <v>6</v>
      </c>
      <c r="C313" s="391" t="s">
        <v>64</v>
      </c>
      <c r="D313" s="391" t="s">
        <v>86</v>
      </c>
      <c r="E313" s="391" t="s">
        <v>937</v>
      </c>
      <c r="F313" s="392" t="s">
        <v>12</v>
      </c>
      <c r="G313" s="391" t="s">
        <v>11</v>
      </c>
      <c r="H313" s="393">
        <v>1</v>
      </c>
      <c r="I313" s="391" t="s">
        <v>10</v>
      </c>
      <c r="J313" s="394" t="s">
        <v>1058</v>
      </c>
      <c r="K313" s="395">
        <v>38</v>
      </c>
      <c r="L313" s="395">
        <v>38</v>
      </c>
    </row>
    <row r="314" spans="2:12" ht="18">
      <c r="B314" s="391" t="s">
        <v>6</v>
      </c>
      <c r="C314" s="391" t="s">
        <v>64</v>
      </c>
      <c r="D314" s="391" t="s">
        <v>86</v>
      </c>
      <c r="E314" s="391" t="s">
        <v>938</v>
      </c>
      <c r="F314" s="392" t="s">
        <v>1059</v>
      </c>
      <c r="G314" s="391" t="s">
        <v>11</v>
      </c>
      <c r="H314" s="393">
        <v>0.42499999999999999</v>
      </c>
      <c r="I314" s="391" t="s">
        <v>14</v>
      </c>
      <c r="J314" s="394" t="s">
        <v>1058</v>
      </c>
      <c r="K314" s="395">
        <v>1.9</v>
      </c>
      <c r="L314" s="395">
        <v>0.80800000000000005</v>
      </c>
    </row>
    <row r="315" spans="2:12" ht="18">
      <c r="B315" s="391" t="s">
        <v>6</v>
      </c>
      <c r="C315" s="391" t="s">
        <v>64</v>
      </c>
      <c r="D315" s="391" t="s">
        <v>86</v>
      </c>
      <c r="E315" s="391" t="s">
        <v>939</v>
      </c>
      <c r="F315" s="392" t="s">
        <v>1059</v>
      </c>
      <c r="G315" s="391" t="s">
        <v>11</v>
      </c>
      <c r="H315" s="393">
        <v>0.42499999999999999</v>
      </c>
      <c r="I315" s="391" t="s">
        <v>14</v>
      </c>
      <c r="J315" s="394" t="s">
        <v>1058</v>
      </c>
      <c r="K315" s="395">
        <v>4</v>
      </c>
      <c r="L315" s="395">
        <v>1.7</v>
      </c>
    </row>
    <row r="316" spans="2:12" ht="18">
      <c r="B316" s="391" t="s">
        <v>6</v>
      </c>
      <c r="C316" s="391" t="s">
        <v>64</v>
      </c>
      <c r="D316" s="391" t="s">
        <v>86</v>
      </c>
      <c r="E316" s="391" t="s">
        <v>940</v>
      </c>
      <c r="F316" s="392" t="s">
        <v>12</v>
      </c>
      <c r="G316" s="391" t="s">
        <v>11</v>
      </c>
      <c r="H316" s="393">
        <v>0.42499999999999999</v>
      </c>
      <c r="I316" s="391" t="s">
        <v>14</v>
      </c>
      <c r="J316" s="394" t="s">
        <v>1058</v>
      </c>
      <c r="K316" s="395">
        <v>2</v>
      </c>
      <c r="L316" s="395">
        <v>0.85</v>
      </c>
    </row>
    <row r="317" spans="2:12" ht="18">
      <c r="B317" s="391" t="s">
        <v>6</v>
      </c>
      <c r="C317" s="391" t="s">
        <v>64</v>
      </c>
      <c r="D317" s="391" t="s">
        <v>86</v>
      </c>
      <c r="E317" s="391" t="s">
        <v>941</v>
      </c>
      <c r="F317" s="392" t="s">
        <v>12</v>
      </c>
      <c r="G317" s="391" t="s">
        <v>11</v>
      </c>
      <c r="H317" s="393">
        <v>0.42499999999999999</v>
      </c>
      <c r="I317" s="391" t="s">
        <v>14</v>
      </c>
      <c r="J317" s="394" t="s">
        <v>1058</v>
      </c>
      <c r="K317" s="395">
        <v>144</v>
      </c>
      <c r="L317" s="395">
        <v>61.2</v>
      </c>
    </row>
    <row r="318" spans="2:12" ht="18">
      <c r="B318" s="391" t="s">
        <v>6</v>
      </c>
      <c r="C318" s="391" t="s">
        <v>64</v>
      </c>
      <c r="D318" s="391" t="s">
        <v>86</v>
      </c>
      <c r="E318" s="391" t="s">
        <v>942</v>
      </c>
      <c r="F318" s="392" t="s">
        <v>40</v>
      </c>
      <c r="G318" s="391" t="s">
        <v>11</v>
      </c>
      <c r="H318" s="393">
        <v>0.42499999999999999</v>
      </c>
      <c r="I318" s="391" t="s">
        <v>14</v>
      </c>
      <c r="J318" s="394" t="s">
        <v>1058</v>
      </c>
      <c r="K318" s="395">
        <v>6.3</v>
      </c>
      <c r="L318" s="395">
        <v>2.6779999999999999</v>
      </c>
    </row>
    <row r="319" spans="2:12" ht="18">
      <c r="B319" s="391" t="s">
        <v>6</v>
      </c>
      <c r="C319" s="391" t="s">
        <v>64</v>
      </c>
      <c r="D319" s="391" t="s">
        <v>86</v>
      </c>
      <c r="E319" s="391" t="s">
        <v>943</v>
      </c>
      <c r="F319" s="392" t="s">
        <v>12</v>
      </c>
      <c r="G319" s="391" t="s">
        <v>11</v>
      </c>
      <c r="H319" s="393">
        <v>1</v>
      </c>
      <c r="I319" s="391" t="s">
        <v>10</v>
      </c>
      <c r="J319" s="394" t="s">
        <v>1058</v>
      </c>
      <c r="K319" s="395">
        <v>32</v>
      </c>
      <c r="L319" s="395">
        <v>32</v>
      </c>
    </row>
    <row r="320" spans="2:12" ht="18">
      <c r="B320" s="391" t="s">
        <v>6</v>
      </c>
      <c r="C320" s="391" t="s">
        <v>64</v>
      </c>
      <c r="D320" s="391" t="s">
        <v>86</v>
      </c>
      <c r="E320" s="391" t="s">
        <v>944</v>
      </c>
      <c r="F320" s="392" t="s">
        <v>1059</v>
      </c>
      <c r="G320" s="391" t="s">
        <v>11</v>
      </c>
      <c r="H320" s="393">
        <v>0.42499999999999999</v>
      </c>
      <c r="I320" s="391" t="s">
        <v>14</v>
      </c>
      <c r="J320" s="394" t="s">
        <v>1058</v>
      </c>
      <c r="K320" s="395">
        <v>3.2</v>
      </c>
      <c r="L320" s="395">
        <v>1.36</v>
      </c>
    </row>
    <row r="321" spans="2:12" ht="18">
      <c r="B321" s="391" t="s">
        <v>6</v>
      </c>
      <c r="C321" s="391" t="s">
        <v>64</v>
      </c>
      <c r="D321" s="391" t="s">
        <v>86</v>
      </c>
      <c r="E321" s="391" t="s">
        <v>945</v>
      </c>
      <c r="F321" s="392" t="s">
        <v>1059</v>
      </c>
      <c r="G321" s="391" t="s">
        <v>11</v>
      </c>
      <c r="H321" s="393">
        <v>0.42499999999999999</v>
      </c>
      <c r="I321" s="391" t="s">
        <v>14</v>
      </c>
      <c r="J321" s="394" t="s">
        <v>1058</v>
      </c>
      <c r="K321" s="395">
        <v>5.2</v>
      </c>
      <c r="L321" s="395">
        <v>2.21</v>
      </c>
    </row>
    <row r="322" spans="2:12" ht="18">
      <c r="B322" s="391" t="s">
        <v>6</v>
      </c>
      <c r="C322" s="391" t="s">
        <v>64</v>
      </c>
      <c r="D322" s="391" t="s">
        <v>86</v>
      </c>
      <c r="E322" s="391" t="s">
        <v>946</v>
      </c>
      <c r="F322" s="392" t="s">
        <v>12</v>
      </c>
      <c r="G322" s="391" t="s">
        <v>11</v>
      </c>
      <c r="H322" s="393">
        <v>0.42499999999999999</v>
      </c>
      <c r="I322" s="391" t="s">
        <v>14</v>
      </c>
      <c r="J322" s="394" t="s">
        <v>1058</v>
      </c>
      <c r="K322" s="395">
        <v>28</v>
      </c>
      <c r="L322" s="395">
        <v>11.9</v>
      </c>
    </row>
    <row r="323" spans="2:12" ht="18">
      <c r="B323" s="391" t="s">
        <v>6</v>
      </c>
      <c r="C323" s="391" t="s">
        <v>64</v>
      </c>
      <c r="D323" s="391" t="s">
        <v>86</v>
      </c>
      <c r="E323" s="391" t="s">
        <v>947</v>
      </c>
      <c r="F323" s="392" t="s">
        <v>1059</v>
      </c>
      <c r="G323" s="391" t="s">
        <v>11</v>
      </c>
      <c r="H323" s="393">
        <v>0.42499999999999999</v>
      </c>
      <c r="I323" s="391" t="s">
        <v>14</v>
      </c>
      <c r="J323" s="394" t="s">
        <v>1058</v>
      </c>
      <c r="K323" s="395">
        <v>4.4000000000000004</v>
      </c>
      <c r="L323" s="395">
        <v>1.87</v>
      </c>
    </row>
    <row r="324" spans="2:12" ht="18">
      <c r="B324" s="391" t="s">
        <v>6</v>
      </c>
      <c r="C324" s="391" t="s">
        <v>64</v>
      </c>
      <c r="D324" s="391" t="s">
        <v>86</v>
      </c>
      <c r="E324" s="391" t="s">
        <v>948</v>
      </c>
      <c r="F324" s="392" t="s">
        <v>12</v>
      </c>
      <c r="G324" s="391" t="s">
        <v>11</v>
      </c>
      <c r="H324" s="393">
        <v>0.42499999999999999</v>
      </c>
      <c r="I324" s="391" t="s">
        <v>14</v>
      </c>
      <c r="J324" s="394" t="s">
        <v>1058</v>
      </c>
      <c r="K324" s="395">
        <v>13</v>
      </c>
      <c r="L324" s="395">
        <v>5.5250000000000004</v>
      </c>
    </row>
    <row r="325" spans="2:12" ht="18">
      <c r="B325" s="391" t="s">
        <v>6</v>
      </c>
      <c r="C325" s="391" t="s">
        <v>64</v>
      </c>
      <c r="D325" s="391" t="s">
        <v>87</v>
      </c>
      <c r="E325" s="391" t="s">
        <v>88</v>
      </c>
      <c r="F325" s="392" t="s">
        <v>12</v>
      </c>
      <c r="G325" s="391" t="s">
        <v>9</v>
      </c>
      <c r="H325" s="393">
        <v>1</v>
      </c>
      <c r="I325" s="391" t="s">
        <v>10</v>
      </c>
      <c r="J325" s="394" t="s">
        <v>1058</v>
      </c>
      <c r="K325" s="395">
        <v>48</v>
      </c>
      <c r="L325" s="395">
        <v>48</v>
      </c>
    </row>
    <row r="326" spans="2:12" ht="18">
      <c r="B326" s="391" t="s">
        <v>6</v>
      </c>
      <c r="C326" s="391" t="s">
        <v>64</v>
      </c>
      <c r="D326" s="391" t="s">
        <v>65</v>
      </c>
      <c r="E326" s="391" t="s">
        <v>66</v>
      </c>
      <c r="F326" s="392" t="s">
        <v>15</v>
      </c>
      <c r="G326" s="391" t="s">
        <v>9</v>
      </c>
      <c r="H326" s="393">
        <v>1</v>
      </c>
      <c r="I326" s="391" t="s">
        <v>10</v>
      </c>
      <c r="J326" s="394" t="s">
        <v>1058</v>
      </c>
      <c r="K326" s="395">
        <v>1199.25</v>
      </c>
      <c r="L326" s="395">
        <v>1199.25</v>
      </c>
    </row>
    <row r="327" spans="2:12" ht="18">
      <c r="B327" s="391" t="s">
        <v>6</v>
      </c>
      <c r="C327" s="391" t="s">
        <v>64</v>
      </c>
      <c r="D327" s="391" t="s">
        <v>65</v>
      </c>
      <c r="E327" s="391" t="s">
        <v>67</v>
      </c>
      <c r="F327" s="392" t="s">
        <v>15</v>
      </c>
      <c r="G327" s="391" t="s">
        <v>9</v>
      </c>
      <c r="H327" s="393">
        <v>1</v>
      </c>
      <c r="I327" s="391" t="s">
        <v>10</v>
      </c>
      <c r="J327" s="394" t="s">
        <v>1058</v>
      </c>
      <c r="K327" s="395">
        <v>773.5</v>
      </c>
      <c r="L327" s="395">
        <v>773.5</v>
      </c>
    </row>
    <row r="328" spans="2:12" ht="18">
      <c r="B328" s="391" t="s">
        <v>89</v>
      </c>
      <c r="C328" s="391" t="s">
        <v>219</v>
      </c>
      <c r="D328" s="391" t="s">
        <v>221</v>
      </c>
      <c r="E328" s="391" t="s">
        <v>222</v>
      </c>
      <c r="F328" s="392" t="s">
        <v>45</v>
      </c>
      <c r="G328" s="391" t="s">
        <v>11</v>
      </c>
      <c r="H328" s="393">
        <v>0.40500000000000003</v>
      </c>
      <c r="I328" s="391" t="s">
        <v>14</v>
      </c>
      <c r="J328" s="394" t="s">
        <v>1058</v>
      </c>
      <c r="K328" s="395">
        <v>1220</v>
      </c>
      <c r="L328" s="395">
        <v>494.1</v>
      </c>
    </row>
    <row r="329" spans="2:12" ht="18">
      <c r="B329" s="391" t="s">
        <v>89</v>
      </c>
      <c r="C329" s="391" t="s">
        <v>219</v>
      </c>
      <c r="D329" s="391" t="s">
        <v>221</v>
      </c>
      <c r="E329" s="391" t="s">
        <v>949</v>
      </c>
      <c r="F329" s="392" t="s">
        <v>45</v>
      </c>
      <c r="G329" s="391" t="s">
        <v>11</v>
      </c>
      <c r="H329" s="393">
        <v>0.40500000000000003</v>
      </c>
      <c r="I329" s="391" t="s">
        <v>14</v>
      </c>
      <c r="J329" s="394" t="s">
        <v>1058</v>
      </c>
      <c r="K329" s="395">
        <v>815</v>
      </c>
      <c r="L329" s="395">
        <v>330.07499999999999</v>
      </c>
    </row>
    <row r="330" spans="2:12" ht="18">
      <c r="B330" s="391" t="s">
        <v>89</v>
      </c>
      <c r="C330" s="391" t="s">
        <v>219</v>
      </c>
      <c r="D330" s="391" t="s">
        <v>223</v>
      </c>
      <c r="E330" s="391" t="s">
        <v>224</v>
      </c>
      <c r="F330" s="392" t="s">
        <v>1059</v>
      </c>
      <c r="G330" s="391" t="s">
        <v>11</v>
      </c>
      <c r="H330" s="393">
        <v>1</v>
      </c>
      <c r="I330" s="391" t="s">
        <v>10</v>
      </c>
      <c r="J330" s="394" t="s">
        <v>1058</v>
      </c>
      <c r="K330" s="395">
        <v>152.5</v>
      </c>
      <c r="L330" s="395">
        <v>152.5</v>
      </c>
    </row>
    <row r="331" spans="2:12" ht="18">
      <c r="B331" s="391" t="s">
        <v>89</v>
      </c>
      <c r="C331" s="391" t="s">
        <v>219</v>
      </c>
      <c r="D331" s="391" t="s">
        <v>225</v>
      </c>
      <c r="E331" s="391" t="s">
        <v>226</v>
      </c>
      <c r="F331" s="392" t="s">
        <v>15</v>
      </c>
      <c r="G331" s="391" t="s">
        <v>11</v>
      </c>
      <c r="H331" s="393">
        <v>0.36</v>
      </c>
      <c r="I331" s="391" t="s">
        <v>14</v>
      </c>
      <c r="J331" s="394" t="s">
        <v>1058</v>
      </c>
      <c r="K331" s="395">
        <v>261</v>
      </c>
      <c r="L331" s="395">
        <v>93.96</v>
      </c>
    </row>
    <row r="332" spans="2:12" ht="18">
      <c r="B332" s="391" t="s">
        <v>89</v>
      </c>
      <c r="C332" s="391" t="s">
        <v>219</v>
      </c>
      <c r="D332" s="391" t="s">
        <v>225</v>
      </c>
      <c r="E332" s="391" t="s">
        <v>226</v>
      </c>
      <c r="F332" s="392" t="s">
        <v>42</v>
      </c>
      <c r="G332" s="391" t="s">
        <v>11</v>
      </c>
      <c r="H332" s="393">
        <v>0.36</v>
      </c>
      <c r="I332" s="391" t="s">
        <v>14</v>
      </c>
      <c r="J332" s="394" t="s">
        <v>1058</v>
      </c>
      <c r="K332" s="395">
        <v>1084</v>
      </c>
      <c r="L332" s="395">
        <v>390.24</v>
      </c>
    </row>
    <row r="333" spans="2:12" ht="18">
      <c r="B333" s="391" t="s">
        <v>89</v>
      </c>
      <c r="C333" s="391" t="s">
        <v>219</v>
      </c>
      <c r="D333" s="391" t="s">
        <v>225</v>
      </c>
      <c r="E333" s="391" t="s">
        <v>950</v>
      </c>
      <c r="F333" s="392" t="s">
        <v>15</v>
      </c>
      <c r="G333" s="391" t="s">
        <v>11</v>
      </c>
      <c r="H333" s="393">
        <v>1</v>
      </c>
      <c r="I333" s="391" t="s">
        <v>10</v>
      </c>
      <c r="J333" s="394" t="s">
        <v>1058</v>
      </c>
      <c r="K333" s="395">
        <v>551.29999999999995</v>
      </c>
      <c r="L333" s="395">
        <v>551.29999999999995</v>
      </c>
    </row>
    <row r="334" spans="2:12" ht="18">
      <c r="B334" s="391" t="s">
        <v>89</v>
      </c>
      <c r="C334" s="391" t="s">
        <v>219</v>
      </c>
      <c r="D334" s="391" t="s">
        <v>225</v>
      </c>
      <c r="E334" s="391" t="s">
        <v>227</v>
      </c>
      <c r="F334" s="392" t="s">
        <v>15</v>
      </c>
      <c r="G334" s="391" t="s">
        <v>11</v>
      </c>
      <c r="H334" s="393">
        <v>1</v>
      </c>
      <c r="I334" s="391" t="s">
        <v>10</v>
      </c>
      <c r="J334" s="394" t="s">
        <v>703</v>
      </c>
      <c r="K334" s="395">
        <v>375</v>
      </c>
      <c r="L334" s="395">
        <v>375</v>
      </c>
    </row>
    <row r="335" spans="2:12" ht="18">
      <c r="B335" s="391" t="s">
        <v>89</v>
      </c>
      <c r="C335" s="391" t="s">
        <v>219</v>
      </c>
      <c r="D335" s="391" t="s">
        <v>228</v>
      </c>
      <c r="E335" s="391" t="s">
        <v>229</v>
      </c>
      <c r="F335" s="392" t="s">
        <v>15</v>
      </c>
      <c r="G335" s="391" t="s">
        <v>9</v>
      </c>
      <c r="H335" s="393">
        <v>0.3</v>
      </c>
      <c r="I335" s="391" t="s">
        <v>14</v>
      </c>
      <c r="J335" s="394" t="s">
        <v>1058</v>
      </c>
      <c r="K335" s="395">
        <v>2807</v>
      </c>
      <c r="L335" s="395">
        <v>842.1</v>
      </c>
    </row>
    <row r="336" spans="2:12" ht="18">
      <c r="B336" s="391" t="s">
        <v>89</v>
      </c>
      <c r="C336" s="391" t="s">
        <v>219</v>
      </c>
      <c r="D336" s="391" t="s">
        <v>228</v>
      </c>
      <c r="E336" s="391" t="s">
        <v>229</v>
      </c>
      <c r="F336" s="392" t="s">
        <v>42</v>
      </c>
      <c r="G336" s="391" t="s">
        <v>9</v>
      </c>
      <c r="H336" s="393">
        <v>0.3</v>
      </c>
      <c r="I336" s="391" t="s">
        <v>14</v>
      </c>
      <c r="J336" s="394" t="s">
        <v>1058</v>
      </c>
      <c r="K336" s="395">
        <v>493</v>
      </c>
      <c r="L336" s="395">
        <v>147.9</v>
      </c>
    </row>
    <row r="337" spans="2:12" ht="18">
      <c r="B337" s="391" t="s">
        <v>89</v>
      </c>
      <c r="C337" s="391" t="s">
        <v>219</v>
      </c>
      <c r="D337" s="391" t="s">
        <v>230</v>
      </c>
      <c r="E337" s="391" t="s">
        <v>240</v>
      </c>
      <c r="F337" s="392" t="s">
        <v>45</v>
      </c>
      <c r="G337" s="391" t="s">
        <v>11</v>
      </c>
      <c r="H337" s="393">
        <v>1</v>
      </c>
      <c r="I337" s="391" t="s">
        <v>10</v>
      </c>
      <c r="J337" s="394" t="s">
        <v>1058</v>
      </c>
      <c r="K337" s="395">
        <v>660</v>
      </c>
      <c r="L337" s="395">
        <v>660</v>
      </c>
    </row>
    <row r="338" spans="2:12" ht="18">
      <c r="B338" s="391" t="s">
        <v>89</v>
      </c>
      <c r="C338" s="391" t="s">
        <v>219</v>
      </c>
      <c r="D338" s="391" t="s">
        <v>230</v>
      </c>
      <c r="E338" s="391" t="s">
        <v>239</v>
      </c>
      <c r="F338" s="392" t="s">
        <v>45</v>
      </c>
      <c r="G338" s="391" t="s">
        <v>11</v>
      </c>
      <c r="H338" s="393">
        <v>1</v>
      </c>
      <c r="I338" s="391" t="s">
        <v>10</v>
      </c>
      <c r="J338" s="394" t="s">
        <v>1058</v>
      </c>
      <c r="K338" s="395">
        <v>85</v>
      </c>
      <c r="L338" s="395">
        <v>85</v>
      </c>
    </row>
    <row r="339" spans="2:12" ht="18">
      <c r="B339" s="391" t="s">
        <v>89</v>
      </c>
      <c r="C339" s="391" t="s">
        <v>219</v>
      </c>
      <c r="D339" s="391" t="s">
        <v>230</v>
      </c>
      <c r="E339" s="391" t="s">
        <v>231</v>
      </c>
      <c r="F339" s="392" t="s">
        <v>15</v>
      </c>
      <c r="G339" s="391" t="s">
        <v>11</v>
      </c>
      <c r="H339" s="393">
        <v>1</v>
      </c>
      <c r="I339" s="391" t="s">
        <v>10</v>
      </c>
      <c r="J339" s="394" t="s">
        <v>1058</v>
      </c>
      <c r="K339" s="395">
        <v>713</v>
      </c>
      <c r="L339" s="395">
        <v>713</v>
      </c>
    </row>
    <row r="340" spans="2:12" ht="18">
      <c r="B340" s="391" t="s">
        <v>89</v>
      </c>
      <c r="C340" s="391" t="s">
        <v>219</v>
      </c>
      <c r="D340" s="391" t="s">
        <v>230</v>
      </c>
      <c r="E340" s="391" t="s">
        <v>231</v>
      </c>
      <c r="F340" s="392" t="s">
        <v>40</v>
      </c>
      <c r="G340" s="391" t="s">
        <v>11</v>
      </c>
      <c r="H340" s="393">
        <v>1</v>
      </c>
      <c r="I340" s="391" t="s">
        <v>10</v>
      </c>
      <c r="J340" s="394" t="s">
        <v>1058</v>
      </c>
      <c r="K340" s="395">
        <v>1.55</v>
      </c>
      <c r="L340" s="395">
        <v>1.55</v>
      </c>
    </row>
    <row r="341" spans="2:12" ht="18">
      <c r="B341" s="391" t="s">
        <v>89</v>
      </c>
      <c r="C341" s="391" t="s">
        <v>219</v>
      </c>
      <c r="D341" s="391" t="s">
        <v>230</v>
      </c>
      <c r="E341" s="391" t="s">
        <v>234</v>
      </c>
      <c r="F341" s="392" t="s">
        <v>15</v>
      </c>
      <c r="G341" s="391" t="s">
        <v>11</v>
      </c>
      <c r="H341" s="393">
        <v>1</v>
      </c>
      <c r="I341" s="391" t="s">
        <v>10</v>
      </c>
      <c r="J341" s="394" t="s">
        <v>1058</v>
      </c>
      <c r="K341" s="395">
        <v>281</v>
      </c>
      <c r="L341" s="395">
        <v>281</v>
      </c>
    </row>
    <row r="342" spans="2:12" ht="18">
      <c r="B342" s="391" t="s">
        <v>89</v>
      </c>
      <c r="C342" s="391" t="s">
        <v>219</v>
      </c>
      <c r="D342" s="391" t="s">
        <v>230</v>
      </c>
      <c r="E342" s="391" t="s">
        <v>235</v>
      </c>
      <c r="F342" s="392" t="s">
        <v>15</v>
      </c>
      <c r="G342" s="391" t="s">
        <v>11</v>
      </c>
      <c r="H342" s="393">
        <v>1</v>
      </c>
      <c r="I342" s="391" t="s">
        <v>10</v>
      </c>
      <c r="J342" s="394" t="s">
        <v>1058</v>
      </c>
      <c r="K342" s="395">
        <v>77</v>
      </c>
      <c r="L342" s="395">
        <v>77</v>
      </c>
    </row>
    <row r="343" spans="2:12" ht="18">
      <c r="B343" s="391" t="s">
        <v>89</v>
      </c>
      <c r="C343" s="391" t="s">
        <v>219</v>
      </c>
      <c r="D343" s="391" t="s">
        <v>230</v>
      </c>
      <c r="E343" s="391" t="s">
        <v>236</v>
      </c>
      <c r="F343" s="392" t="s">
        <v>15</v>
      </c>
      <c r="G343" s="391" t="s">
        <v>11</v>
      </c>
      <c r="H343" s="393">
        <v>1</v>
      </c>
      <c r="I343" s="391" t="s">
        <v>10</v>
      </c>
      <c r="J343" s="394" t="s">
        <v>1058</v>
      </c>
      <c r="K343" s="395">
        <v>328.7</v>
      </c>
      <c r="L343" s="395">
        <v>328.7</v>
      </c>
    </row>
    <row r="344" spans="2:12" ht="18">
      <c r="B344" s="391" t="s">
        <v>89</v>
      </c>
      <c r="C344" s="391" t="s">
        <v>219</v>
      </c>
      <c r="D344" s="391" t="s">
        <v>230</v>
      </c>
      <c r="E344" s="391" t="s">
        <v>232</v>
      </c>
      <c r="F344" s="392" t="s">
        <v>15</v>
      </c>
      <c r="G344" s="391" t="s">
        <v>11</v>
      </c>
      <c r="H344" s="393">
        <v>1</v>
      </c>
      <c r="I344" s="391" t="s">
        <v>10</v>
      </c>
      <c r="J344" s="394" t="s">
        <v>1058</v>
      </c>
      <c r="K344" s="395">
        <v>124</v>
      </c>
      <c r="L344" s="395">
        <v>124</v>
      </c>
    </row>
    <row r="345" spans="2:12" ht="18">
      <c r="B345" s="391" t="s">
        <v>89</v>
      </c>
      <c r="C345" s="391" t="s">
        <v>219</v>
      </c>
      <c r="D345" s="391" t="s">
        <v>230</v>
      </c>
      <c r="E345" s="391" t="s">
        <v>233</v>
      </c>
      <c r="F345" s="392" t="s">
        <v>15</v>
      </c>
      <c r="G345" s="391" t="s">
        <v>11</v>
      </c>
      <c r="H345" s="393">
        <v>1</v>
      </c>
      <c r="I345" s="391" t="s">
        <v>10</v>
      </c>
      <c r="J345" s="394" t="s">
        <v>1058</v>
      </c>
      <c r="K345" s="395">
        <v>213</v>
      </c>
      <c r="L345" s="395">
        <v>213</v>
      </c>
    </row>
    <row r="346" spans="2:12" ht="18">
      <c r="B346" s="391" t="s">
        <v>89</v>
      </c>
      <c r="C346" s="391" t="s">
        <v>219</v>
      </c>
      <c r="D346" s="391" t="s">
        <v>230</v>
      </c>
      <c r="E346" s="391" t="s">
        <v>241</v>
      </c>
      <c r="F346" s="392" t="s">
        <v>38</v>
      </c>
      <c r="G346" s="391" t="s">
        <v>11</v>
      </c>
      <c r="H346" s="393">
        <v>1</v>
      </c>
      <c r="I346" s="391" t="s">
        <v>10</v>
      </c>
      <c r="J346" s="394" t="s">
        <v>1058</v>
      </c>
      <c r="K346" s="395">
        <v>15</v>
      </c>
      <c r="L346" s="395">
        <v>15</v>
      </c>
    </row>
    <row r="347" spans="2:12" ht="18">
      <c r="B347" s="396" t="s">
        <v>89</v>
      </c>
      <c r="C347" s="396" t="s">
        <v>219</v>
      </c>
      <c r="D347" s="396" t="s">
        <v>230</v>
      </c>
      <c r="E347" s="396" t="s">
        <v>241</v>
      </c>
      <c r="F347" s="397" t="s">
        <v>45</v>
      </c>
      <c r="G347" s="396" t="s">
        <v>11</v>
      </c>
      <c r="H347" s="393">
        <v>1</v>
      </c>
      <c r="I347" s="396" t="s">
        <v>10</v>
      </c>
      <c r="J347" s="394" t="s">
        <v>1058</v>
      </c>
      <c r="K347" s="395">
        <v>285</v>
      </c>
      <c r="L347" s="395">
        <v>285</v>
      </c>
    </row>
    <row r="348" spans="2:12" ht="18">
      <c r="B348" s="391" t="s">
        <v>89</v>
      </c>
      <c r="C348" s="391" t="s">
        <v>219</v>
      </c>
      <c r="D348" s="391" t="s">
        <v>230</v>
      </c>
      <c r="E348" s="391" t="s">
        <v>238</v>
      </c>
      <c r="F348" s="392" t="s">
        <v>15</v>
      </c>
      <c r="G348" s="391" t="s">
        <v>11</v>
      </c>
      <c r="H348" s="393">
        <v>1</v>
      </c>
      <c r="I348" s="391" t="s">
        <v>10</v>
      </c>
      <c r="J348" s="394" t="s">
        <v>1058</v>
      </c>
      <c r="K348" s="395">
        <v>136</v>
      </c>
      <c r="L348" s="395">
        <v>136</v>
      </c>
    </row>
    <row r="349" spans="2:12" ht="18">
      <c r="B349" s="391" t="s">
        <v>89</v>
      </c>
      <c r="C349" s="391" t="s">
        <v>219</v>
      </c>
      <c r="D349" s="391" t="s">
        <v>230</v>
      </c>
      <c r="E349" s="391" t="s">
        <v>237</v>
      </c>
      <c r="F349" s="392" t="s">
        <v>15</v>
      </c>
      <c r="G349" s="391" t="s">
        <v>11</v>
      </c>
      <c r="H349" s="393">
        <v>1</v>
      </c>
      <c r="I349" s="391" t="s">
        <v>10</v>
      </c>
      <c r="J349" s="394" t="s">
        <v>1058</v>
      </c>
      <c r="K349" s="395">
        <v>110</v>
      </c>
      <c r="L349" s="395">
        <v>110</v>
      </c>
    </row>
    <row r="350" spans="2:12" ht="18">
      <c r="B350" s="391" t="s">
        <v>89</v>
      </c>
      <c r="C350" s="391" t="s">
        <v>242</v>
      </c>
      <c r="D350" s="391" t="s">
        <v>242</v>
      </c>
      <c r="E350" s="391" t="s">
        <v>248</v>
      </c>
      <c r="F350" s="392" t="s">
        <v>12</v>
      </c>
      <c r="G350" s="391" t="s">
        <v>11</v>
      </c>
      <c r="H350" s="393">
        <v>1</v>
      </c>
      <c r="I350" s="391" t="s">
        <v>10</v>
      </c>
      <c r="J350" s="394" t="s">
        <v>1058</v>
      </c>
      <c r="K350" s="395">
        <v>46</v>
      </c>
      <c r="L350" s="395">
        <v>46</v>
      </c>
    </row>
    <row r="351" spans="2:12" ht="18">
      <c r="B351" s="391" t="s">
        <v>89</v>
      </c>
      <c r="C351" s="391" t="s">
        <v>242</v>
      </c>
      <c r="D351" s="391" t="s">
        <v>242</v>
      </c>
      <c r="E351" s="391" t="s">
        <v>243</v>
      </c>
      <c r="F351" s="392" t="s">
        <v>45</v>
      </c>
      <c r="G351" s="391" t="s">
        <v>9</v>
      </c>
      <c r="H351" s="393">
        <v>1</v>
      </c>
      <c r="I351" s="391" t="s">
        <v>10</v>
      </c>
      <c r="J351" s="394" t="s">
        <v>1058</v>
      </c>
      <c r="K351" s="395">
        <v>1542.375</v>
      </c>
      <c r="L351" s="395">
        <v>1542.375</v>
      </c>
    </row>
    <row r="352" spans="2:12" ht="18">
      <c r="B352" s="391" t="s">
        <v>89</v>
      </c>
      <c r="C352" s="391" t="s">
        <v>242</v>
      </c>
      <c r="D352" s="391" t="s">
        <v>242</v>
      </c>
      <c r="E352" s="391" t="s">
        <v>245</v>
      </c>
      <c r="F352" s="392" t="s">
        <v>15</v>
      </c>
      <c r="G352" s="391" t="s">
        <v>11</v>
      </c>
      <c r="H352" s="393">
        <v>1</v>
      </c>
      <c r="I352" s="391" t="s">
        <v>10</v>
      </c>
      <c r="J352" s="394" t="s">
        <v>1058</v>
      </c>
      <c r="K352" s="395">
        <v>122</v>
      </c>
      <c r="L352" s="395">
        <v>122</v>
      </c>
    </row>
    <row r="353" spans="2:12" ht="18">
      <c r="B353" s="391" t="s">
        <v>89</v>
      </c>
      <c r="C353" s="391" t="s">
        <v>242</v>
      </c>
      <c r="D353" s="391" t="s">
        <v>242</v>
      </c>
      <c r="E353" s="391" t="s">
        <v>244</v>
      </c>
      <c r="F353" s="392" t="s">
        <v>45</v>
      </c>
      <c r="G353" s="391" t="s">
        <v>11</v>
      </c>
      <c r="H353" s="393">
        <v>1</v>
      </c>
      <c r="I353" s="391" t="s">
        <v>10</v>
      </c>
      <c r="J353" s="394" t="s">
        <v>1058</v>
      </c>
      <c r="K353" s="395">
        <v>954.6</v>
      </c>
      <c r="L353" s="395">
        <v>954.6</v>
      </c>
    </row>
    <row r="354" spans="2:12" ht="18">
      <c r="B354" s="391" t="s">
        <v>89</v>
      </c>
      <c r="C354" s="391" t="s">
        <v>242</v>
      </c>
      <c r="D354" s="391" t="s">
        <v>242</v>
      </c>
      <c r="E354" s="391" t="s">
        <v>246</v>
      </c>
      <c r="F354" s="392" t="s">
        <v>15</v>
      </c>
      <c r="G354" s="391" t="s">
        <v>9</v>
      </c>
      <c r="H354" s="393">
        <v>1</v>
      </c>
      <c r="I354" s="391" t="s">
        <v>10</v>
      </c>
      <c r="J354" s="394" t="s">
        <v>1058</v>
      </c>
      <c r="K354" s="395">
        <v>479</v>
      </c>
      <c r="L354" s="395">
        <v>479</v>
      </c>
    </row>
    <row r="355" spans="2:12" ht="18">
      <c r="B355" s="391" t="s">
        <v>89</v>
      </c>
      <c r="C355" s="391" t="s">
        <v>242</v>
      </c>
      <c r="D355" s="391" t="s">
        <v>242</v>
      </c>
      <c r="E355" s="391" t="s">
        <v>247</v>
      </c>
      <c r="F355" s="392" t="s">
        <v>15</v>
      </c>
      <c r="G355" s="391" t="s">
        <v>9</v>
      </c>
      <c r="H355" s="393">
        <v>1</v>
      </c>
      <c r="I355" s="391" t="s">
        <v>10</v>
      </c>
      <c r="J355" s="394" t="s">
        <v>1058</v>
      </c>
      <c r="K355" s="395">
        <v>396</v>
      </c>
      <c r="L355" s="395">
        <v>396</v>
      </c>
    </row>
    <row r="356" spans="2:12" ht="18">
      <c r="B356" s="391" t="s">
        <v>89</v>
      </c>
      <c r="C356" s="391" t="s">
        <v>90</v>
      </c>
      <c r="D356" s="391" t="s">
        <v>91</v>
      </c>
      <c r="E356" s="391" t="s">
        <v>102</v>
      </c>
      <c r="F356" s="392" t="s">
        <v>38</v>
      </c>
      <c r="G356" s="391" t="s">
        <v>11</v>
      </c>
      <c r="H356" s="393">
        <v>0.69255</v>
      </c>
      <c r="I356" s="391" t="s">
        <v>13</v>
      </c>
      <c r="J356" s="394" t="s">
        <v>1058</v>
      </c>
      <c r="K356" s="395">
        <v>30</v>
      </c>
      <c r="L356" s="395">
        <v>20.777000000000001</v>
      </c>
    </row>
    <row r="357" spans="2:12" ht="18">
      <c r="B357" s="391" t="s">
        <v>89</v>
      </c>
      <c r="C357" s="391" t="s">
        <v>90</v>
      </c>
      <c r="D357" s="391" t="s">
        <v>91</v>
      </c>
      <c r="E357" s="391" t="s">
        <v>92</v>
      </c>
      <c r="F357" s="392" t="s">
        <v>1059</v>
      </c>
      <c r="G357" s="391" t="s">
        <v>11</v>
      </c>
      <c r="H357" s="393">
        <v>0.4007</v>
      </c>
      <c r="I357" s="391" t="s">
        <v>13</v>
      </c>
      <c r="J357" s="394" t="s">
        <v>1058</v>
      </c>
      <c r="K357" s="395">
        <v>951.125</v>
      </c>
      <c r="L357" s="395">
        <v>381.11500000000001</v>
      </c>
    </row>
    <row r="358" spans="2:12" ht="18">
      <c r="B358" s="391" t="s">
        <v>89</v>
      </c>
      <c r="C358" s="391" t="s">
        <v>90</v>
      </c>
      <c r="D358" s="391" t="s">
        <v>91</v>
      </c>
      <c r="E358" s="391" t="s">
        <v>92</v>
      </c>
      <c r="F358" s="392" t="s">
        <v>1059</v>
      </c>
      <c r="G358" s="391" t="s">
        <v>11</v>
      </c>
      <c r="H358" s="393">
        <v>0.4007</v>
      </c>
      <c r="I358" s="391" t="s">
        <v>13</v>
      </c>
      <c r="J358" s="394" t="s">
        <v>703</v>
      </c>
      <c r="K358" s="395">
        <v>135.875</v>
      </c>
      <c r="L358" s="395">
        <v>54.445</v>
      </c>
    </row>
    <row r="359" spans="2:12" ht="18">
      <c r="B359" s="391" t="s">
        <v>89</v>
      </c>
      <c r="C359" s="391" t="s">
        <v>90</v>
      </c>
      <c r="D359" s="391" t="s">
        <v>91</v>
      </c>
      <c r="E359" s="391" t="s">
        <v>93</v>
      </c>
      <c r="F359" s="392" t="s">
        <v>1059</v>
      </c>
      <c r="G359" s="391" t="s">
        <v>953</v>
      </c>
      <c r="H359" s="393">
        <v>0.6</v>
      </c>
      <c r="I359" s="391" t="s">
        <v>13</v>
      </c>
      <c r="J359" s="394" t="s">
        <v>703</v>
      </c>
      <c r="K359" s="395">
        <v>3750</v>
      </c>
      <c r="L359" s="395">
        <v>2250</v>
      </c>
    </row>
    <row r="360" spans="2:12" ht="18">
      <c r="B360" s="391" t="s">
        <v>89</v>
      </c>
      <c r="C360" s="391" t="s">
        <v>90</v>
      </c>
      <c r="D360" s="391" t="s">
        <v>91</v>
      </c>
      <c r="E360" s="391" t="s">
        <v>103</v>
      </c>
      <c r="F360" s="392" t="s">
        <v>38</v>
      </c>
      <c r="G360" s="391" t="s">
        <v>11</v>
      </c>
      <c r="H360" s="393">
        <v>1</v>
      </c>
      <c r="I360" s="391" t="s">
        <v>10</v>
      </c>
      <c r="J360" s="394" t="s">
        <v>1058</v>
      </c>
      <c r="K360" s="395">
        <v>25</v>
      </c>
      <c r="L360" s="395">
        <v>25</v>
      </c>
    </row>
    <row r="361" spans="2:12" ht="18">
      <c r="B361" s="391" t="s">
        <v>89</v>
      </c>
      <c r="C361" s="391" t="s">
        <v>90</v>
      </c>
      <c r="D361" s="391" t="s">
        <v>91</v>
      </c>
      <c r="E361" s="391" t="s">
        <v>951</v>
      </c>
      <c r="F361" s="392" t="s">
        <v>1059</v>
      </c>
      <c r="G361" s="391" t="s">
        <v>11</v>
      </c>
      <c r="H361" s="393">
        <v>1</v>
      </c>
      <c r="I361" s="391" t="s">
        <v>10</v>
      </c>
      <c r="J361" s="394" t="s">
        <v>1058</v>
      </c>
      <c r="K361" s="395">
        <v>19.8</v>
      </c>
      <c r="L361" s="395">
        <v>19.8</v>
      </c>
    </row>
    <row r="362" spans="2:12" ht="18">
      <c r="B362" s="391" t="s">
        <v>89</v>
      </c>
      <c r="C362" s="391" t="s">
        <v>90</v>
      </c>
      <c r="D362" s="391" t="s">
        <v>91</v>
      </c>
      <c r="E362" s="391" t="s">
        <v>954</v>
      </c>
      <c r="F362" s="392" t="s">
        <v>1059</v>
      </c>
      <c r="G362" s="391" t="s">
        <v>11</v>
      </c>
      <c r="H362" s="393">
        <v>1</v>
      </c>
      <c r="I362" s="391" t="s">
        <v>10</v>
      </c>
      <c r="J362" s="394" t="s">
        <v>1058</v>
      </c>
      <c r="K362" s="395">
        <v>23.7</v>
      </c>
      <c r="L362" s="395">
        <v>23.7</v>
      </c>
    </row>
    <row r="363" spans="2:12" ht="18">
      <c r="B363" s="391" t="s">
        <v>89</v>
      </c>
      <c r="C363" s="391" t="s">
        <v>90</v>
      </c>
      <c r="D363" s="391" t="s">
        <v>91</v>
      </c>
      <c r="E363" s="391" t="s">
        <v>956</v>
      </c>
      <c r="F363" s="392" t="s">
        <v>1059</v>
      </c>
      <c r="G363" s="391" t="s">
        <v>11</v>
      </c>
      <c r="H363" s="393">
        <v>1</v>
      </c>
      <c r="I363" s="391" t="s">
        <v>10</v>
      </c>
      <c r="J363" s="394" t="s">
        <v>1058</v>
      </c>
      <c r="K363" s="395">
        <v>26.61</v>
      </c>
      <c r="L363" s="395">
        <v>26.61</v>
      </c>
    </row>
    <row r="364" spans="2:12" ht="18">
      <c r="B364" s="391" t="s">
        <v>89</v>
      </c>
      <c r="C364" s="391" t="s">
        <v>90</v>
      </c>
      <c r="D364" s="391" t="s">
        <v>91</v>
      </c>
      <c r="E364" s="391" t="s">
        <v>99</v>
      </c>
      <c r="F364" s="392" t="s">
        <v>1059</v>
      </c>
      <c r="G364" s="391" t="s">
        <v>11</v>
      </c>
      <c r="H364" s="393">
        <v>1</v>
      </c>
      <c r="I364" s="391" t="s">
        <v>10</v>
      </c>
      <c r="J364" s="394" t="s">
        <v>1058</v>
      </c>
      <c r="K364" s="395">
        <v>243.2</v>
      </c>
      <c r="L364" s="395">
        <v>243.2</v>
      </c>
    </row>
    <row r="365" spans="2:12" ht="18">
      <c r="B365" s="391" t="s">
        <v>89</v>
      </c>
      <c r="C365" s="391" t="s">
        <v>90</v>
      </c>
      <c r="D365" s="391" t="s">
        <v>91</v>
      </c>
      <c r="E365" s="391" t="s">
        <v>957</v>
      </c>
      <c r="F365" s="392" t="s">
        <v>12</v>
      </c>
      <c r="G365" s="391" t="s">
        <v>11</v>
      </c>
      <c r="H365" s="393">
        <v>1</v>
      </c>
      <c r="I365" s="391" t="s">
        <v>10</v>
      </c>
      <c r="J365" s="394" t="s">
        <v>703</v>
      </c>
      <c r="K365" s="395">
        <v>115.4</v>
      </c>
      <c r="L365" s="395">
        <v>115.4</v>
      </c>
    </row>
    <row r="366" spans="2:12" ht="18">
      <c r="B366" s="391" t="s">
        <v>89</v>
      </c>
      <c r="C366" s="391" t="s">
        <v>90</v>
      </c>
      <c r="D366" s="391" t="s">
        <v>91</v>
      </c>
      <c r="E366" s="391" t="s">
        <v>952</v>
      </c>
      <c r="F366" s="392" t="s">
        <v>12</v>
      </c>
      <c r="G366" s="391" t="s">
        <v>11</v>
      </c>
      <c r="H366" s="393">
        <v>1</v>
      </c>
      <c r="I366" s="391" t="s">
        <v>10</v>
      </c>
      <c r="J366" s="394" t="s">
        <v>1058</v>
      </c>
      <c r="K366" s="395">
        <v>25.6</v>
      </c>
      <c r="L366" s="395">
        <v>25.6</v>
      </c>
    </row>
    <row r="367" spans="2:12" ht="18">
      <c r="B367" s="391" t="s">
        <v>89</v>
      </c>
      <c r="C367" s="391" t="s">
        <v>90</v>
      </c>
      <c r="D367" s="391" t="s">
        <v>91</v>
      </c>
      <c r="E367" s="391" t="s">
        <v>955</v>
      </c>
      <c r="F367" s="392" t="s">
        <v>12</v>
      </c>
      <c r="G367" s="391" t="s">
        <v>11</v>
      </c>
      <c r="H367" s="393">
        <v>1</v>
      </c>
      <c r="I367" s="391" t="s">
        <v>10</v>
      </c>
      <c r="J367" s="394" t="s">
        <v>1058</v>
      </c>
      <c r="K367" s="395">
        <v>18</v>
      </c>
      <c r="L367" s="395">
        <v>18</v>
      </c>
    </row>
    <row r="368" spans="2:12" ht="18">
      <c r="B368" s="391" t="s">
        <v>89</v>
      </c>
      <c r="C368" s="391" t="s">
        <v>90</v>
      </c>
      <c r="D368" s="391" t="s">
        <v>91</v>
      </c>
      <c r="E368" s="391" t="s">
        <v>98</v>
      </c>
      <c r="F368" s="392" t="s">
        <v>1059</v>
      </c>
      <c r="G368" s="391" t="s">
        <v>11</v>
      </c>
      <c r="H368" s="393">
        <v>1</v>
      </c>
      <c r="I368" s="391" t="s">
        <v>10</v>
      </c>
      <c r="J368" s="394" t="s">
        <v>1058</v>
      </c>
      <c r="K368" s="395">
        <v>450</v>
      </c>
      <c r="L368" s="395">
        <v>450</v>
      </c>
    </row>
    <row r="369" spans="2:12" ht="18">
      <c r="B369" s="391" t="s">
        <v>89</v>
      </c>
      <c r="C369" s="391" t="s">
        <v>90</v>
      </c>
      <c r="D369" s="391" t="s">
        <v>91</v>
      </c>
      <c r="E369" s="391" t="s">
        <v>94</v>
      </c>
      <c r="F369" s="392" t="s">
        <v>1059</v>
      </c>
      <c r="G369" s="391" t="s">
        <v>11</v>
      </c>
      <c r="H369" s="393">
        <v>0.71240000000000003</v>
      </c>
      <c r="I369" s="391" t="s">
        <v>13</v>
      </c>
      <c r="J369" s="394" t="s">
        <v>1058</v>
      </c>
      <c r="K369" s="395">
        <v>1450</v>
      </c>
      <c r="L369" s="395">
        <v>1032.98</v>
      </c>
    </row>
    <row r="370" spans="2:12" ht="18">
      <c r="B370" s="391" t="s">
        <v>89</v>
      </c>
      <c r="C370" s="391" t="s">
        <v>90</v>
      </c>
      <c r="D370" s="391" t="s">
        <v>91</v>
      </c>
      <c r="E370" s="391" t="s">
        <v>95</v>
      </c>
      <c r="F370" s="392" t="s">
        <v>1059</v>
      </c>
      <c r="G370" s="391" t="s">
        <v>11</v>
      </c>
      <c r="H370" s="393">
        <v>0.27829999999999999</v>
      </c>
      <c r="I370" s="391" t="s">
        <v>13</v>
      </c>
      <c r="J370" s="394" t="s">
        <v>1058</v>
      </c>
      <c r="K370" s="395">
        <v>1140</v>
      </c>
      <c r="L370" s="395">
        <v>317.262</v>
      </c>
    </row>
    <row r="371" spans="2:12" ht="18">
      <c r="B371" s="391" t="s">
        <v>89</v>
      </c>
      <c r="C371" s="391" t="s">
        <v>90</v>
      </c>
      <c r="D371" s="391" t="s">
        <v>91</v>
      </c>
      <c r="E371" s="391" t="s">
        <v>100</v>
      </c>
      <c r="F371" s="392" t="s">
        <v>1059</v>
      </c>
      <c r="G371" s="391" t="s">
        <v>11</v>
      </c>
      <c r="H371" s="393">
        <v>1</v>
      </c>
      <c r="I371" s="391" t="s">
        <v>10</v>
      </c>
      <c r="J371" s="394" t="s">
        <v>1058</v>
      </c>
      <c r="K371" s="395">
        <v>226</v>
      </c>
      <c r="L371" s="395">
        <v>226</v>
      </c>
    </row>
    <row r="372" spans="2:12" ht="18">
      <c r="B372" s="391" t="s">
        <v>89</v>
      </c>
      <c r="C372" s="391" t="s">
        <v>90</v>
      </c>
      <c r="D372" s="391" t="s">
        <v>91</v>
      </c>
      <c r="E372" s="391" t="s">
        <v>101</v>
      </c>
      <c r="F372" s="392" t="s">
        <v>1059</v>
      </c>
      <c r="G372" s="391" t="s">
        <v>11</v>
      </c>
      <c r="H372" s="393">
        <v>1</v>
      </c>
      <c r="I372" s="391" t="s">
        <v>10</v>
      </c>
      <c r="J372" s="394" t="s">
        <v>1058</v>
      </c>
      <c r="K372" s="395">
        <v>176.1</v>
      </c>
      <c r="L372" s="395">
        <v>176.1</v>
      </c>
    </row>
    <row r="373" spans="2:12" ht="18">
      <c r="B373" s="391" t="s">
        <v>89</v>
      </c>
      <c r="C373" s="391" t="s">
        <v>90</v>
      </c>
      <c r="D373" s="391" t="s">
        <v>91</v>
      </c>
      <c r="E373" s="391" t="s">
        <v>97</v>
      </c>
      <c r="F373" s="392" t="s">
        <v>1059</v>
      </c>
      <c r="G373" s="391" t="s">
        <v>11</v>
      </c>
      <c r="H373" s="393">
        <v>1</v>
      </c>
      <c r="I373" s="391" t="s">
        <v>10</v>
      </c>
      <c r="J373" s="394" t="s">
        <v>1058</v>
      </c>
      <c r="K373" s="395">
        <v>1078</v>
      </c>
      <c r="L373" s="395">
        <v>1078</v>
      </c>
    </row>
    <row r="374" spans="2:12" ht="18">
      <c r="B374" s="391" t="s">
        <v>89</v>
      </c>
      <c r="C374" s="391" t="s">
        <v>90</v>
      </c>
      <c r="D374" s="391" t="s">
        <v>91</v>
      </c>
      <c r="E374" s="391" t="s">
        <v>96</v>
      </c>
      <c r="F374" s="392" t="s">
        <v>1059</v>
      </c>
      <c r="G374" s="391" t="s">
        <v>11</v>
      </c>
      <c r="H374" s="393">
        <v>1</v>
      </c>
      <c r="I374" s="391" t="s">
        <v>10</v>
      </c>
      <c r="J374" s="394" t="s">
        <v>1058</v>
      </c>
      <c r="K374" s="395">
        <v>1420</v>
      </c>
      <c r="L374" s="395">
        <v>1420</v>
      </c>
    </row>
    <row r="375" spans="2:12" ht="18">
      <c r="B375" s="396" t="s">
        <v>89</v>
      </c>
      <c r="C375" s="396" t="s">
        <v>90</v>
      </c>
      <c r="D375" s="396" t="s">
        <v>91</v>
      </c>
      <c r="E375" s="396" t="s">
        <v>107</v>
      </c>
      <c r="F375" s="397" t="s">
        <v>42</v>
      </c>
      <c r="G375" s="396" t="s">
        <v>11</v>
      </c>
      <c r="H375" s="393">
        <v>1</v>
      </c>
      <c r="I375" s="396" t="s">
        <v>10</v>
      </c>
      <c r="J375" s="394" t="s">
        <v>1058</v>
      </c>
      <c r="K375" s="395">
        <v>60</v>
      </c>
      <c r="L375" s="395">
        <v>60</v>
      </c>
    </row>
    <row r="376" spans="2:12" ht="18">
      <c r="B376" s="396" t="s">
        <v>89</v>
      </c>
      <c r="C376" s="396" t="s">
        <v>90</v>
      </c>
      <c r="D376" s="396" t="s">
        <v>91</v>
      </c>
      <c r="E376" s="396" t="s">
        <v>104</v>
      </c>
      <c r="F376" s="397" t="s">
        <v>45</v>
      </c>
      <c r="G376" s="396" t="s">
        <v>11</v>
      </c>
      <c r="H376" s="393">
        <v>1</v>
      </c>
      <c r="I376" s="396" t="s">
        <v>10</v>
      </c>
      <c r="J376" s="394" t="s">
        <v>1058</v>
      </c>
      <c r="K376" s="395">
        <v>60</v>
      </c>
      <c r="L376" s="395">
        <v>60</v>
      </c>
    </row>
    <row r="377" spans="2:12" ht="18">
      <c r="B377" s="391" t="s">
        <v>89</v>
      </c>
      <c r="C377" s="391" t="s">
        <v>90</v>
      </c>
      <c r="D377" s="391" t="s">
        <v>91</v>
      </c>
      <c r="E377" s="391" t="s">
        <v>105</v>
      </c>
      <c r="F377" s="392" t="s">
        <v>45</v>
      </c>
      <c r="G377" s="391" t="s">
        <v>11</v>
      </c>
      <c r="H377" s="393">
        <v>1</v>
      </c>
      <c r="I377" s="391" t="s">
        <v>10</v>
      </c>
      <c r="J377" s="394" t="s">
        <v>1058</v>
      </c>
      <c r="K377" s="395">
        <v>773</v>
      </c>
      <c r="L377" s="395">
        <v>773</v>
      </c>
    </row>
    <row r="378" spans="2:12" ht="18">
      <c r="B378" s="391" t="s">
        <v>89</v>
      </c>
      <c r="C378" s="391" t="s">
        <v>90</v>
      </c>
      <c r="D378" s="391" t="s">
        <v>91</v>
      </c>
      <c r="E378" s="391" t="s">
        <v>106</v>
      </c>
      <c r="F378" s="392" t="s">
        <v>15</v>
      </c>
      <c r="G378" s="391" t="s">
        <v>11</v>
      </c>
      <c r="H378" s="393">
        <v>1</v>
      </c>
      <c r="I378" s="391" t="s">
        <v>10</v>
      </c>
      <c r="J378" s="394" t="s">
        <v>1058</v>
      </c>
      <c r="K378" s="395">
        <v>190</v>
      </c>
      <c r="L378" s="395">
        <v>190</v>
      </c>
    </row>
    <row r="379" spans="2:12" ht="18">
      <c r="B379" s="391" t="s">
        <v>89</v>
      </c>
      <c r="C379" s="391" t="s">
        <v>90</v>
      </c>
      <c r="D379" s="391" t="s">
        <v>108</v>
      </c>
      <c r="E379" s="391" t="s">
        <v>958</v>
      </c>
      <c r="F379" s="392" t="s">
        <v>42</v>
      </c>
      <c r="G379" s="391" t="s">
        <v>11</v>
      </c>
      <c r="H379" s="393">
        <v>1</v>
      </c>
      <c r="I379" s="391" t="s">
        <v>10</v>
      </c>
      <c r="J379" s="394" t="s">
        <v>1058</v>
      </c>
      <c r="K379" s="395">
        <v>14.122999999999999</v>
      </c>
      <c r="L379" s="395">
        <v>14.122999999999999</v>
      </c>
    </row>
    <row r="380" spans="2:12" ht="18">
      <c r="B380" s="391" t="s">
        <v>89</v>
      </c>
      <c r="C380" s="391" t="s">
        <v>90</v>
      </c>
      <c r="D380" s="391" t="s">
        <v>108</v>
      </c>
      <c r="E380" s="391" t="s">
        <v>113</v>
      </c>
      <c r="F380" s="392" t="s">
        <v>1059</v>
      </c>
      <c r="G380" s="391" t="s">
        <v>11</v>
      </c>
      <c r="H380" s="393">
        <v>1</v>
      </c>
      <c r="I380" s="391" t="s">
        <v>10</v>
      </c>
      <c r="J380" s="394" t="s">
        <v>1058</v>
      </c>
      <c r="K380" s="395">
        <v>10.138</v>
      </c>
      <c r="L380" s="395">
        <v>10.138</v>
      </c>
    </row>
    <row r="381" spans="2:12" ht="18">
      <c r="B381" s="391" t="s">
        <v>89</v>
      </c>
      <c r="C381" s="391" t="s">
        <v>90</v>
      </c>
      <c r="D381" s="391" t="s">
        <v>108</v>
      </c>
      <c r="E381" s="391" t="s">
        <v>959</v>
      </c>
      <c r="F381" s="392" t="s">
        <v>42</v>
      </c>
      <c r="G381" s="391" t="s">
        <v>11</v>
      </c>
      <c r="H381" s="393">
        <v>1</v>
      </c>
      <c r="I381" s="391" t="s">
        <v>10</v>
      </c>
      <c r="J381" s="394" t="s">
        <v>1058</v>
      </c>
      <c r="K381" s="395">
        <v>41.97</v>
      </c>
      <c r="L381" s="395">
        <v>41.97</v>
      </c>
    </row>
    <row r="382" spans="2:12" ht="18">
      <c r="B382" s="396" t="s">
        <v>89</v>
      </c>
      <c r="C382" s="396" t="s">
        <v>90</v>
      </c>
      <c r="D382" s="396" t="s">
        <v>108</v>
      </c>
      <c r="E382" s="396" t="s">
        <v>114</v>
      </c>
      <c r="F382" s="397" t="s">
        <v>1059</v>
      </c>
      <c r="G382" s="396" t="s">
        <v>11</v>
      </c>
      <c r="H382" s="393">
        <v>1</v>
      </c>
      <c r="I382" s="396" t="s">
        <v>10</v>
      </c>
      <c r="J382" s="394" t="s">
        <v>703</v>
      </c>
      <c r="K382" s="395">
        <v>34.4</v>
      </c>
      <c r="L382" s="395">
        <v>34.4</v>
      </c>
    </row>
    <row r="383" spans="2:12" ht="18">
      <c r="B383" s="391" t="s">
        <v>89</v>
      </c>
      <c r="C383" s="391" t="s">
        <v>90</v>
      </c>
      <c r="D383" s="391" t="s">
        <v>108</v>
      </c>
      <c r="E383" s="391" t="s">
        <v>960</v>
      </c>
      <c r="F383" s="392" t="s">
        <v>42</v>
      </c>
      <c r="G383" s="391" t="s">
        <v>11</v>
      </c>
      <c r="H383" s="393">
        <v>1</v>
      </c>
      <c r="I383" s="391" t="s">
        <v>10</v>
      </c>
      <c r="J383" s="394" t="s">
        <v>1058</v>
      </c>
      <c r="K383" s="395">
        <v>29</v>
      </c>
      <c r="L383" s="395">
        <v>29</v>
      </c>
    </row>
    <row r="384" spans="2:12" ht="18">
      <c r="B384" s="391" t="s">
        <v>89</v>
      </c>
      <c r="C384" s="391" t="s">
        <v>90</v>
      </c>
      <c r="D384" s="391" t="s">
        <v>108</v>
      </c>
      <c r="E384" s="391" t="s">
        <v>109</v>
      </c>
      <c r="F384" s="392" t="s">
        <v>45</v>
      </c>
      <c r="G384" s="391" t="s">
        <v>11</v>
      </c>
      <c r="H384" s="393">
        <v>1</v>
      </c>
      <c r="I384" s="391" t="s">
        <v>10</v>
      </c>
      <c r="J384" s="394" t="s">
        <v>1058</v>
      </c>
      <c r="K384" s="395">
        <v>152.6</v>
      </c>
      <c r="L384" s="395">
        <v>152.6</v>
      </c>
    </row>
    <row r="385" spans="2:12" ht="18">
      <c r="B385" s="391" t="s">
        <v>89</v>
      </c>
      <c r="C385" s="391" t="s">
        <v>90</v>
      </c>
      <c r="D385" s="391" t="s">
        <v>108</v>
      </c>
      <c r="E385" s="391" t="s">
        <v>110</v>
      </c>
      <c r="F385" s="392" t="s">
        <v>45</v>
      </c>
      <c r="G385" s="391" t="s">
        <v>11</v>
      </c>
      <c r="H385" s="393">
        <v>0.6</v>
      </c>
      <c r="I385" s="391" t="s">
        <v>13</v>
      </c>
      <c r="J385" s="394" t="s">
        <v>1058</v>
      </c>
      <c r="K385" s="395">
        <v>153.9</v>
      </c>
      <c r="L385" s="395">
        <v>92.34</v>
      </c>
    </row>
    <row r="386" spans="2:12" ht="18">
      <c r="B386" s="391" t="s">
        <v>89</v>
      </c>
      <c r="C386" s="391" t="s">
        <v>90</v>
      </c>
      <c r="D386" s="391" t="s">
        <v>108</v>
      </c>
      <c r="E386" s="391" t="s">
        <v>111</v>
      </c>
      <c r="F386" s="392" t="s">
        <v>45</v>
      </c>
      <c r="G386" s="391" t="s">
        <v>11</v>
      </c>
      <c r="H386" s="393">
        <v>1</v>
      </c>
      <c r="I386" s="391" t="s">
        <v>10</v>
      </c>
      <c r="J386" s="394" t="s">
        <v>1058</v>
      </c>
      <c r="K386" s="395">
        <v>318.89999999999998</v>
      </c>
      <c r="L386" s="395">
        <v>318.89999999999998</v>
      </c>
    </row>
    <row r="387" spans="2:12" ht="18">
      <c r="B387" s="391" t="s">
        <v>89</v>
      </c>
      <c r="C387" s="391" t="s">
        <v>90</v>
      </c>
      <c r="D387" s="391" t="s">
        <v>108</v>
      </c>
      <c r="E387" s="391" t="s">
        <v>111</v>
      </c>
      <c r="F387" s="392" t="s">
        <v>15</v>
      </c>
      <c r="G387" s="391" t="s">
        <v>11</v>
      </c>
      <c r="H387" s="393">
        <v>1</v>
      </c>
      <c r="I387" s="391" t="s">
        <v>10</v>
      </c>
      <c r="J387" s="394" t="s">
        <v>1058</v>
      </c>
      <c r="K387" s="395">
        <v>243.227</v>
      </c>
      <c r="L387" s="395">
        <v>243.227</v>
      </c>
    </row>
    <row r="388" spans="2:12" ht="18">
      <c r="B388" s="391" t="s">
        <v>89</v>
      </c>
      <c r="C388" s="391" t="s">
        <v>90</v>
      </c>
      <c r="D388" s="391" t="s">
        <v>108</v>
      </c>
      <c r="E388" s="391" t="s">
        <v>115</v>
      </c>
      <c r="F388" s="392" t="s">
        <v>12</v>
      </c>
      <c r="G388" s="391" t="s">
        <v>11</v>
      </c>
      <c r="H388" s="393">
        <v>1</v>
      </c>
      <c r="I388" s="391" t="s">
        <v>10</v>
      </c>
      <c r="J388" s="394" t="s">
        <v>1058</v>
      </c>
      <c r="K388" s="395">
        <v>48</v>
      </c>
      <c r="L388" s="395">
        <v>48</v>
      </c>
    </row>
    <row r="389" spans="2:12" ht="18">
      <c r="B389" s="391" t="s">
        <v>89</v>
      </c>
      <c r="C389" s="391" t="s">
        <v>90</v>
      </c>
      <c r="D389" s="391" t="s">
        <v>108</v>
      </c>
      <c r="E389" s="391" t="s">
        <v>961</v>
      </c>
      <c r="F389" s="392" t="s">
        <v>42</v>
      </c>
      <c r="G389" s="391" t="s">
        <v>11</v>
      </c>
      <c r="H389" s="393">
        <v>1</v>
      </c>
      <c r="I389" s="391" t="s">
        <v>10</v>
      </c>
      <c r="J389" s="394" t="s">
        <v>1058</v>
      </c>
      <c r="K389" s="395">
        <v>98.98</v>
      </c>
      <c r="L389" s="395">
        <v>98.98</v>
      </c>
    </row>
    <row r="390" spans="2:12" ht="18">
      <c r="B390" s="391" t="s">
        <v>89</v>
      </c>
      <c r="C390" s="391" t="s">
        <v>90</v>
      </c>
      <c r="D390" s="391" t="s">
        <v>108</v>
      </c>
      <c r="E390" s="391" t="s">
        <v>112</v>
      </c>
      <c r="F390" s="392" t="s">
        <v>45</v>
      </c>
      <c r="G390" s="391" t="s">
        <v>11</v>
      </c>
      <c r="H390" s="393">
        <v>1</v>
      </c>
      <c r="I390" s="391" t="s">
        <v>10</v>
      </c>
      <c r="J390" s="394" t="s">
        <v>1058</v>
      </c>
      <c r="K390" s="395">
        <v>410.89</v>
      </c>
      <c r="L390" s="395">
        <v>410.89</v>
      </c>
    </row>
    <row r="391" spans="2:12" ht="18">
      <c r="B391" s="391" t="s">
        <v>89</v>
      </c>
      <c r="C391" s="391" t="s">
        <v>90</v>
      </c>
      <c r="D391" s="391" t="s">
        <v>108</v>
      </c>
      <c r="E391" s="391" t="s">
        <v>112</v>
      </c>
      <c r="F391" s="392" t="s">
        <v>15</v>
      </c>
      <c r="G391" s="391" t="s">
        <v>11</v>
      </c>
      <c r="H391" s="393">
        <v>1</v>
      </c>
      <c r="I391" s="391" t="s">
        <v>10</v>
      </c>
      <c r="J391" s="394" t="s">
        <v>1058</v>
      </c>
      <c r="K391" s="395">
        <v>393</v>
      </c>
      <c r="L391" s="395">
        <v>393</v>
      </c>
    </row>
    <row r="392" spans="2:12" ht="18">
      <c r="B392" s="391" t="s">
        <v>89</v>
      </c>
      <c r="C392" s="391" t="s">
        <v>90</v>
      </c>
      <c r="D392" s="391" t="s">
        <v>108</v>
      </c>
      <c r="E392" s="391" t="s">
        <v>112</v>
      </c>
      <c r="F392" s="392" t="s">
        <v>42</v>
      </c>
      <c r="G392" s="391" t="s">
        <v>11</v>
      </c>
      <c r="H392" s="393">
        <v>1</v>
      </c>
      <c r="I392" s="391" t="s">
        <v>10</v>
      </c>
      <c r="J392" s="394" t="s">
        <v>1058</v>
      </c>
      <c r="K392" s="395">
        <v>158.63499999999999</v>
      </c>
      <c r="L392" s="395">
        <v>158.63499999999999</v>
      </c>
    </row>
    <row r="393" spans="2:12" ht="18">
      <c r="B393" s="391" t="s">
        <v>89</v>
      </c>
      <c r="C393" s="391" t="s">
        <v>90</v>
      </c>
      <c r="D393" s="391" t="s">
        <v>116</v>
      </c>
      <c r="E393" s="391" t="s">
        <v>117</v>
      </c>
      <c r="F393" s="392" t="s">
        <v>12</v>
      </c>
      <c r="G393" s="391" t="s">
        <v>11</v>
      </c>
      <c r="H393" s="393">
        <v>1</v>
      </c>
      <c r="I393" s="391" t="s">
        <v>10</v>
      </c>
      <c r="J393" s="394" t="s">
        <v>1058</v>
      </c>
      <c r="K393" s="395">
        <v>49.5</v>
      </c>
      <c r="L393" s="395">
        <v>49.5</v>
      </c>
    </row>
    <row r="394" spans="2:12" ht="18">
      <c r="B394" s="391" t="s">
        <v>89</v>
      </c>
      <c r="C394" s="391" t="s">
        <v>90</v>
      </c>
      <c r="D394" s="391" t="s">
        <v>118</v>
      </c>
      <c r="E394" s="391" t="s">
        <v>119</v>
      </c>
      <c r="F394" s="392" t="s">
        <v>45</v>
      </c>
      <c r="G394" s="391" t="s">
        <v>11</v>
      </c>
      <c r="H394" s="393">
        <v>1</v>
      </c>
      <c r="I394" s="391" t="s">
        <v>10</v>
      </c>
      <c r="J394" s="394" t="s">
        <v>1058</v>
      </c>
      <c r="K394" s="395">
        <v>108</v>
      </c>
      <c r="L394" s="395">
        <v>108</v>
      </c>
    </row>
    <row r="395" spans="2:12" ht="18">
      <c r="B395" s="391" t="s">
        <v>89</v>
      </c>
      <c r="C395" s="391" t="s">
        <v>90</v>
      </c>
      <c r="D395" s="391" t="s">
        <v>118</v>
      </c>
      <c r="E395" s="391" t="s">
        <v>119</v>
      </c>
      <c r="F395" s="392" t="s">
        <v>42</v>
      </c>
      <c r="G395" s="391" t="s">
        <v>11</v>
      </c>
      <c r="H395" s="393">
        <v>1</v>
      </c>
      <c r="I395" s="391" t="s">
        <v>10</v>
      </c>
      <c r="J395" s="394" t="s">
        <v>1058</v>
      </c>
      <c r="K395" s="395">
        <v>141</v>
      </c>
      <c r="L395" s="395">
        <v>141</v>
      </c>
    </row>
    <row r="396" spans="2:12" ht="18">
      <c r="B396" s="391" t="s">
        <v>89</v>
      </c>
      <c r="C396" s="391" t="s">
        <v>90</v>
      </c>
      <c r="D396" s="391" t="s">
        <v>118</v>
      </c>
      <c r="E396" s="391" t="s">
        <v>120</v>
      </c>
      <c r="F396" s="392" t="s">
        <v>42</v>
      </c>
      <c r="G396" s="391" t="s">
        <v>9</v>
      </c>
      <c r="H396" s="393">
        <v>1</v>
      </c>
      <c r="I396" s="391" t="s">
        <v>10</v>
      </c>
      <c r="J396" s="394" t="s">
        <v>1058</v>
      </c>
      <c r="K396" s="395">
        <v>83</v>
      </c>
      <c r="L396" s="395">
        <v>83</v>
      </c>
    </row>
    <row r="397" spans="2:12" ht="18">
      <c r="B397" s="391" t="s">
        <v>89</v>
      </c>
      <c r="C397" s="391" t="s">
        <v>90</v>
      </c>
      <c r="D397" s="391" t="s">
        <v>118</v>
      </c>
      <c r="E397" s="391" t="s">
        <v>121</v>
      </c>
      <c r="F397" s="392" t="s">
        <v>1059</v>
      </c>
      <c r="G397" s="391" t="s">
        <v>11</v>
      </c>
      <c r="H397" s="393">
        <v>1</v>
      </c>
      <c r="I397" s="391" t="s">
        <v>10</v>
      </c>
      <c r="J397" s="394" t="s">
        <v>1058</v>
      </c>
      <c r="K397" s="395">
        <v>117.6</v>
      </c>
      <c r="L397" s="395">
        <v>117.6</v>
      </c>
    </row>
    <row r="398" spans="2:12" ht="18">
      <c r="B398" s="391" t="s">
        <v>89</v>
      </c>
      <c r="C398" s="391" t="s">
        <v>90</v>
      </c>
      <c r="D398" s="391" t="s">
        <v>122</v>
      </c>
      <c r="E398" s="391" t="s">
        <v>123</v>
      </c>
      <c r="F398" s="392" t="s">
        <v>15</v>
      </c>
      <c r="G398" s="391" t="s">
        <v>11</v>
      </c>
      <c r="H398" s="393">
        <v>1</v>
      </c>
      <c r="I398" s="391" t="s">
        <v>10</v>
      </c>
      <c r="J398" s="394" t="s">
        <v>1058</v>
      </c>
      <c r="K398" s="395">
        <v>804.68100000000004</v>
      </c>
      <c r="L398" s="395">
        <v>804.68100000000004</v>
      </c>
    </row>
    <row r="399" spans="2:12" ht="18">
      <c r="B399" s="391" t="s">
        <v>89</v>
      </c>
      <c r="C399" s="391" t="s">
        <v>90</v>
      </c>
      <c r="D399" s="391" t="s">
        <v>122</v>
      </c>
      <c r="E399" s="391" t="s">
        <v>962</v>
      </c>
      <c r="F399" s="392" t="s">
        <v>42</v>
      </c>
      <c r="G399" s="391" t="s">
        <v>11</v>
      </c>
      <c r="H399" s="393">
        <v>1</v>
      </c>
      <c r="I399" s="391" t="s">
        <v>10</v>
      </c>
      <c r="J399" s="394" t="s">
        <v>1058</v>
      </c>
      <c r="K399" s="395">
        <v>196.816</v>
      </c>
      <c r="L399" s="395">
        <v>196.816</v>
      </c>
    </row>
    <row r="400" spans="2:12" ht="18">
      <c r="B400" s="396" t="s">
        <v>89</v>
      </c>
      <c r="C400" s="396" t="s">
        <v>90</v>
      </c>
      <c r="D400" s="396" t="s">
        <v>122</v>
      </c>
      <c r="E400" s="396" t="s">
        <v>963</v>
      </c>
      <c r="F400" s="397" t="s">
        <v>42</v>
      </c>
      <c r="G400" s="396" t="s">
        <v>11</v>
      </c>
      <c r="H400" s="393">
        <v>1</v>
      </c>
      <c r="I400" s="396" t="s">
        <v>10</v>
      </c>
      <c r="J400" s="394" t="s">
        <v>703</v>
      </c>
      <c r="K400" s="395">
        <v>564</v>
      </c>
      <c r="L400" s="395">
        <v>564</v>
      </c>
    </row>
    <row r="401" spans="2:12" ht="18">
      <c r="B401" s="391" t="s">
        <v>89</v>
      </c>
      <c r="C401" s="391" t="s">
        <v>90</v>
      </c>
      <c r="D401" s="391" t="s">
        <v>122</v>
      </c>
      <c r="E401" s="391" t="s">
        <v>124</v>
      </c>
      <c r="F401" s="392" t="s">
        <v>45</v>
      </c>
      <c r="G401" s="391" t="s">
        <v>11</v>
      </c>
      <c r="H401" s="393">
        <v>1</v>
      </c>
      <c r="I401" s="391" t="s">
        <v>10</v>
      </c>
      <c r="J401" s="394" t="s">
        <v>1058</v>
      </c>
      <c r="K401" s="395">
        <v>124.59</v>
      </c>
      <c r="L401" s="395">
        <v>124.59</v>
      </c>
    </row>
    <row r="402" spans="2:12" ht="18">
      <c r="B402" s="391" t="s">
        <v>89</v>
      </c>
      <c r="C402" s="391" t="s">
        <v>90</v>
      </c>
      <c r="D402" s="391" t="s">
        <v>122</v>
      </c>
      <c r="E402" s="391" t="s">
        <v>125</v>
      </c>
      <c r="F402" s="392" t="s">
        <v>1059</v>
      </c>
      <c r="G402" s="391" t="s">
        <v>11</v>
      </c>
      <c r="H402" s="393">
        <v>1</v>
      </c>
      <c r="I402" s="391" t="s">
        <v>10</v>
      </c>
      <c r="J402" s="394" t="s">
        <v>703</v>
      </c>
      <c r="K402" s="395">
        <v>111.8</v>
      </c>
      <c r="L402" s="395">
        <v>111.8</v>
      </c>
    </row>
    <row r="403" spans="2:12" ht="18">
      <c r="B403" s="391" t="s">
        <v>89</v>
      </c>
      <c r="C403" s="391" t="s">
        <v>90</v>
      </c>
      <c r="D403" s="391" t="s">
        <v>122</v>
      </c>
      <c r="E403" s="391" t="s">
        <v>126</v>
      </c>
      <c r="F403" s="392" t="s">
        <v>1059</v>
      </c>
      <c r="G403" s="391" t="s">
        <v>11</v>
      </c>
      <c r="H403" s="393">
        <v>1</v>
      </c>
      <c r="I403" s="391" t="s">
        <v>10</v>
      </c>
      <c r="J403" s="394" t="s">
        <v>1058</v>
      </c>
      <c r="K403" s="395">
        <v>136.572</v>
      </c>
      <c r="L403" s="395">
        <v>136.572</v>
      </c>
    </row>
    <row r="404" spans="2:12" ht="18">
      <c r="B404" s="391" t="s">
        <v>89</v>
      </c>
      <c r="C404" s="391" t="s">
        <v>451</v>
      </c>
      <c r="D404" s="391" t="s">
        <v>196</v>
      </c>
      <c r="E404" s="391" t="s">
        <v>197</v>
      </c>
      <c r="F404" s="392" t="s">
        <v>15</v>
      </c>
      <c r="G404" s="391" t="s">
        <v>11</v>
      </c>
      <c r="H404" s="393">
        <v>0.45050000000000001</v>
      </c>
      <c r="I404" s="391" t="s">
        <v>14</v>
      </c>
      <c r="J404" s="394" t="s">
        <v>1058</v>
      </c>
      <c r="K404" s="395">
        <v>1234</v>
      </c>
      <c r="L404" s="395">
        <v>555.91800000000001</v>
      </c>
    </row>
    <row r="405" spans="2:12" ht="18">
      <c r="B405" s="391" t="s">
        <v>89</v>
      </c>
      <c r="C405" s="391" t="s">
        <v>451</v>
      </c>
      <c r="D405" s="391" t="s">
        <v>196</v>
      </c>
      <c r="E405" s="391" t="s">
        <v>198</v>
      </c>
      <c r="F405" s="392" t="s">
        <v>15</v>
      </c>
      <c r="G405" s="391" t="s">
        <v>11</v>
      </c>
      <c r="H405" s="393">
        <v>0.44999</v>
      </c>
      <c r="I405" s="391" t="s">
        <v>14</v>
      </c>
      <c r="J405" s="394" t="s">
        <v>1058</v>
      </c>
      <c r="K405" s="395">
        <v>954</v>
      </c>
      <c r="L405" s="395">
        <v>429.29</v>
      </c>
    </row>
    <row r="406" spans="2:12" ht="18">
      <c r="B406" s="391" t="s">
        <v>89</v>
      </c>
      <c r="C406" s="391" t="s">
        <v>451</v>
      </c>
      <c r="D406" s="391" t="s">
        <v>196</v>
      </c>
      <c r="E406" s="391" t="s">
        <v>199</v>
      </c>
      <c r="F406" s="392" t="s">
        <v>15</v>
      </c>
      <c r="G406" s="391" t="s">
        <v>11</v>
      </c>
      <c r="H406" s="393">
        <v>0.3</v>
      </c>
      <c r="I406" s="391" t="s">
        <v>14</v>
      </c>
      <c r="J406" s="394" t="s">
        <v>1058</v>
      </c>
      <c r="K406" s="395">
        <v>928.87699999999995</v>
      </c>
      <c r="L406" s="395">
        <v>278.66300000000001</v>
      </c>
    </row>
    <row r="407" spans="2:12" ht="18">
      <c r="B407" s="391" t="s">
        <v>89</v>
      </c>
      <c r="C407" s="391" t="s">
        <v>451</v>
      </c>
      <c r="D407" s="391" t="s">
        <v>569</v>
      </c>
      <c r="E407" s="391" t="s">
        <v>964</v>
      </c>
      <c r="F407" s="392" t="s">
        <v>12</v>
      </c>
      <c r="G407" s="391" t="s">
        <v>251</v>
      </c>
      <c r="H407" s="393">
        <v>0.5</v>
      </c>
      <c r="I407" s="391" t="s">
        <v>10</v>
      </c>
      <c r="J407" s="394" t="s">
        <v>703</v>
      </c>
      <c r="K407" s="395">
        <v>301.3</v>
      </c>
      <c r="L407" s="395">
        <v>150.65</v>
      </c>
    </row>
    <row r="408" spans="2:12" ht="18">
      <c r="B408" s="391" t="s">
        <v>89</v>
      </c>
      <c r="C408" s="391" t="s">
        <v>451</v>
      </c>
      <c r="D408" s="391" t="s">
        <v>200</v>
      </c>
      <c r="E408" s="391" t="s">
        <v>204</v>
      </c>
      <c r="F408" s="392" t="s">
        <v>15</v>
      </c>
      <c r="G408" s="391" t="s">
        <v>11</v>
      </c>
      <c r="H408" s="393">
        <v>1</v>
      </c>
      <c r="I408" s="391" t="s">
        <v>10</v>
      </c>
      <c r="J408" s="394" t="s">
        <v>1058</v>
      </c>
      <c r="K408" s="395">
        <v>277</v>
      </c>
      <c r="L408" s="395">
        <v>277</v>
      </c>
    </row>
    <row r="409" spans="2:12" ht="18">
      <c r="B409" s="391" t="s">
        <v>89</v>
      </c>
      <c r="C409" s="391" t="s">
        <v>451</v>
      </c>
      <c r="D409" s="391" t="s">
        <v>200</v>
      </c>
      <c r="E409" s="391" t="s">
        <v>201</v>
      </c>
      <c r="F409" s="392" t="s">
        <v>15</v>
      </c>
      <c r="G409" s="391" t="s">
        <v>11</v>
      </c>
      <c r="H409" s="393">
        <v>0.30875000000000002</v>
      </c>
      <c r="I409" s="391" t="s">
        <v>14</v>
      </c>
      <c r="J409" s="394" t="s">
        <v>1058</v>
      </c>
      <c r="K409" s="395">
        <v>664.99900000000002</v>
      </c>
      <c r="L409" s="395">
        <v>205.31899999999999</v>
      </c>
    </row>
    <row r="410" spans="2:12" ht="18">
      <c r="B410" s="391" t="s">
        <v>89</v>
      </c>
      <c r="C410" s="391" t="s">
        <v>451</v>
      </c>
      <c r="D410" s="391" t="s">
        <v>200</v>
      </c>
      <c r="E410" s="391" t="s">
        <v>202</v>
      </c>
      <c r="F410" s="392" t="s">
        <v>15</v>
      </c>
      <c r="G410" s="391" t="s">
        <v>11</v>
      </c>
      <c r="H410" s="393">
        <v>0.30875000000000002</v>
      </c>
      <c r="I410" s="391" t="s">
        <v>14</v>
      </c>
      <c r="J410" s="394" t="s">
        <v>1058</v>
      </c>
      <c r="K410" s="395">
        <v>678</v>
      </c>
      <c r="L410" s="395">
        <v>209.333</v>
      </c>
    </row>
    <row r="411" spans="2:12" ht="18">
      <c r="B411" s="391" t="s">
        <v>89</v>
      </c>
      <c r="C411" s="391" t="s">
        <v>451</v>
      </c>
      <c r="D411" s="391" t="s">
        <v>200</v>
      </c>
      <c r="E411" s="391" t="s">
        <v>203</v>
      </c>
      <c r="F411" s="392" t="s">
        <v>15</v>
      </c>
      <c r="G411" s="391" t="s">
        <v>11</v>
      </c>
      <c r="H411" s="393">
        <v>0.46</v>
      </c>
      <c r="I411" s="391" t="s">
        <v>14</v>
      </c>
      <c r="J411" s="394" t="s">
        <v>1058</v>
      </c>
      <c r="K411" s="395">
        <v>493.5</v>
      </c>
      <c r="L411" s="395">
        <v>227.01</v>
      </c>
    </row>
    <row r="412" spans="2:12" ht="18">
      <c r="B412" s="391" t="s">
        <v>89</v>
      </c>
      <c r="C412" s="391" t="s">
        <v>451</v>
      </c>
      <c r="D412" s="391" t="s">
        <v>200</v>
      </c>
      <c r="E412" s="391" t="s">
        <v>203</v>
      </c>
      <c r="F412" s="392" t="s">
        <v>15</v>
      </c>
      <c r="G412" s="391" t="s">
        <v>11</v>
      </c>
      <c r="H412" s="393">
        <v>0.46</v>
      </c>
      <c r="I412" s="391" t="s">
        <v>14</v>
      </c>
      <c r="J412" s="394" t="s">
        <v>703</v>
      </c>
      <c r="K412" s="395">
        <v>250.5</v>
      </c>
      <c r="L412" s="395">
        <v>115.23</v>
      </c>
    </row>
    <row r="413" spans="2:12" ht="18">
      <c r="B413" s="391" t="s">
        <v>89</v>
      </c>
      <c r="C413" s="391" t="s">
        <v>451</v>
      </c>
      <c r="D413" s="391" t="s">
        <v>200</v>
      </c>
      <c r="E413" s="391" t="s">
        <v>205</v>
      </c>
      <c r="F413" s="392" t="s">
        <v>15</v>
      </c>
      <c r="G413" s="391" t="s">
        <v>11</v>
      </c>
      <c r="H413" s="393">
        <v>1</v>
      </c>
      <c r="I413" s="391" t="s">
        <v>10</v>
      </c>
      <c r="J413" s="394" t="s">
        <v>1058</v>
      </c>
      <c r="K413" s="395">
        <v>585</v>
      </c>
      <c r="L413" s="395">
        <v>585</v>
      </c>
    </row>
    <row r="414" spans="2:12" ht="18">
      <c r="B414" s="391" t="s">
        <v>89</v>
      </c>
      <c r="C414" s="391" t="s">
        <v>451</v>
      </c>
      <c r="D414" s="391" t="s">
        <v>200</v>
      </c>
      <c r="E414" s="391" t="s">
        <v>965</v>
      </c>
      <c r="F414" s="392" t="s">
        <v>15</v>
      </c>
      <c r="G414" s="391" t="s">
        <v>11</v>
      </c>
      <c r="H414" s="393">
        <v>0.46</v>
      </c>
      <c r="I414" s="391" t="s">
        <v>14</v>
      </c>
      <c r="J414" s="394" t="s">
        <v>1058</v>
      </c>
      <c r="K414" s="395">
        <v>493.5</v>
      </c>
      <c r="L414" s="395">
        <v>227.01</v>
      </c>
    </row>
    <row r="415" spans="2:12" ht="18">
      <c r="B415" s="391" t="s">
        <v>89</v>
      </c>
      <c r="C415" s="391" t="s">
        <v>451</v>
      </c>
      <c r="D415" s="391" t="s">
        <v>200</v>
      </c>
      <c r="E415" s="391" t="s">
        <v>965</v>
      </c>
      <c r="F415" s="392" t="s">
        <v>15</v>
      </c>
      <c r="G415" s="391" t="s">
        <v>11</v>
      </c>
      <c r="H415" s="393">
        <v>0.46</v>
      </c>
      <c r="I415" s="391" t="s">
        <v>14</v>
      </c>
      <c r="J415" s="394" t="s">
        <v>703</v>
      </c>
      <c r="K415" s="395">
        <v>250.5</v>
      </c>
      <c r="L415" s="395">
        <v>115.23</v>
      </c>
    </row>
    <row r="416" spans="2:12" ht="18">
      <c r="B416" s="391" t="s">
        <v>89</v>
      </c>
      <c r="C416" s="391" t="s">
        <v>451</v>
      </c>
      <c r="D416" s="391" t="s">
        <v>206</v>
      </c>
      <c r="E416" s="391" t="s">
        <v>207</v>
      </c>
      <c r="F416" s="392" t="s">
        <v>15</v>
      </c>
      <c r="G416" s="391" t="s">
        <v>11</v>
      </c>
      <c r="H416" s="393">
        <v>0.4</v>
      </c>
      <c r="I416" s="391" t="s">
        <v>14</v>
      </c>
      <c r="J416" s="394" t="s">
        <v>1058</v>
      </c>
      <c r="K416" s="395">
        <v>1025</v>
      </c>
      <c r="L416" s="395">
        <v>410</v>
      </c>
    </row>
    <row r="417" spans="2:12" ht="18">
      <c r="B417" s="391" t="s">
        <v>89</v>
      </c>
      <c r="C417" s="391" t="s">
        <v>451</v>
      </c>
      <c r="D417" s="391" t="s">
        <v>206</v>
      </c>
      <c r="E417" s="391" t="s">
        <v>208</v>
      </c>
      <c r="F417" s="392" t="s">
        <v>15</v>
      </c>
      <c r="G417" s="391" t="s">
        <v>11</v>
      </c>
      <c r="H417" s="393">
        <v>0.2</v>
      </c>
      <c r="I417" s="391" t="s">
        <v>14</v>
      </c>
      <c r="J417" s="394" t="s">
        <v>1058</v>
      </c>
      <c r="K417" s="395">
        <v>2730</v>
      </c>
      <c r="L417" s="395">
        <v>546</v>
      </c>
    </row>
    <row r="418" spans="2:12" ht="18">
      <c r="B418" s="391" t="s">
        <v>89</v>
      </c>
      <c r="C418" s="391" t="s">
        <v>451</v>
      </c>
      <c r="D418" s="391" t="s">
        <v>209</v>
      </c>
      <c r="E418" s="391" t="s">
        <v>210</v>
      </c>
      <c r="F418" s="392" t="s">
        <v>15</v>
      </c>
      <c r="G418" s="391" t="s">
        <v>11</v>
      </c>
      <c r="H418" s="393">
        <v>0.6</v>
      </c>
      <c r="I418" s="391" t="s">
        <v>13</v>
      </c>
      <c r="J418" s="394" t="s">
        <v>1058</v>
      </c>
      <c r="K418" s="395">
        <v>305.2</v>
      </c>
      <c r="L418" s="395">
        <v>183.12</v>
      </c>
    </row>
    <row r="419" spans="2:12" ht="18">
      <c r="B419" s="391" t="s">
        <v>89</v>
      </c>
      <c r="C419" s="391" t="s">
        <v>451</v>
      </c>
      <c r="D419" s="391" t="s">
        <v>209</v>
      </c>
      <c r="E419" s="391" t="s">
        <v>210</v>
      </c>
      <c r="F419" s="392" t="s">
        <v>15</v>
      </c>
      <c r="G419" s="391" t="s">
        <v>11</v>
      </c>
      <c r="H419" s="393">
        <v>0.6</v>
      </c>
      <c r="I419" s="391" t="s">
        <v>13</v>
      </c>
      <c r="J419" s="394" t="s">
        <v>703</v>
      </c>
      <c r="K419" s="395">
        <v>177.3</v>
      </c>
      <c r="L419" s="395">
        <v>106.38</v>
      </c>
    </row>
    <row r="420" spans="2:12" ht="18">
      <c r="B420" s="391" t="s">
        <v>89</v>
      </c>
      <c r="C420" s="391" t="s">
        <v>451</v>
      </c>
      <c r="D420" s="391" t="s">
        <v>209</v>
      </c>
      <c r="E420" s="391" t="s">
        <v>211</v>
      </c>
      <c r="F420" s="392" t="s">
        <v>15</v>
      </c>
      <c r="G420" s="391" t="s">
        <v>11</v>
      </c>
      <c r="H420" s="393">
        <v>0.33333000000000002</v>
      </c>
      <c r="I420" s="391" t="s">
        <v>14</v>
      </c>
      <c r="J420" s="394" t="s">
        <v>1058</v>
      </c>
      <c r="K420" s="395">
        <v>2744</v>
      </c>
      <c r="L420" s="395">
        <v>914.65800000000002</v>
      </c>
    </row>
    <row r="421" spans="2:12" ht="18">
      <c r="B421" s="391" t="s">
        <v>89</v>
      </c>
      <c r="C421" s="391" t="s">
        <v>451</v>
      </c>
      <c r="D421" s="391" t="s">
        <v>209</v>
      </c>
      <c r="E421" s="391" t="s">
        <v>212</v>
      </c>
      <c r="F421" s="392" t="s">
        <v>15</v>
      </c>
      <c r="G421" s="391" t="s">
        <v>11</v>
      </c>
      <c r="H421" s="393">
        <v>0.6</v>
      </c>
      <c r="I421" s="391" t="s">
        <v>13</v>
      </c>
      <c r="J421" s="394" t="s">
        <v>1058</v>
      </c>
      <c r="K421" s="395">
        <v>147.6</v>
      </c>
      <c r="L421" s="395">
        <v>88.56</v>
      </c>
    </row>
    <row r="422" spans="2:12" ht="18">
      <c r="B422" s="391" t="s">
        <v>89</v>
      </c>
      <c r="C422" s="391" t="s">
        <v>451</v>
      </c>
      <c r="D422" s="391" t="s">
        <v>209</v>
      </c>
      <c r="E422" s="391" t="s">
        <v>213</v>
      </c>
      <c r="F422" s="392" t="s">
        <v>15</v>
      </c>
      <c r="G422" s="391" t="s">
        <v>11</v>
      </c>
      <c r="H422" s="393">
        <v>0.2</v>
      </c>
      <c r="I422" s="391" t="s">
        <v>14</v>
      </c>
      <c r="J422" s="394" t="s">
        <v>1058</v>
      </c>
      <c r="K422" s="395">
        <v>604</v>
      </c>
      <c r="L422" s="395">
        <v>120.8</v>
      </c>
    </row>
    <row r="423" spans="2:12" ht="18">
      <c r="B423" s="391" t="s">
        <v>89</v>
      </c>
      <c r="C423" s="391" t="s">
        <v>451</v>
      </c>
      <c r="D423" s="391" t="s">
        <v>209</v>
      </c>
      <c r="E423" s="391" t="s">
        <v>213</v>
      </c>
      <c r="F423" s="392" t="s">
        <v>15</v>
      </c>
      <c r="G423" s="391" t="s">
        <v>11</v>
      </c>
      <c r="H423" s="393">
        <v>0.2</v>
      </c>
      <c r="I423" s="391" t="s">
        <v>14</v>
      </c>
      <c r="J423" s="394" t="s">
        <v>703</v>
      </c>
      <c r="K423" s="395">
        <v>1125.02</v>
      </c>
      <c r="L423" s="395">
        <v>225.00399999999999</v>
      </c>
    </row>
    <row r="424" spans="2:12" ht="18">
      <c r="B424" s="391" t="s">
        <v>89</v>
      </c>
      <c r="C424" s="391" t="s">
        <v>451</v>
      </c>
      <c r="D424" s="391" t="s">
        <v>209</v>
      </c>
      <c r="E424" s="391" t="s">
        <v>214</v>
      </c>
      <c r="F424" s="392" t="s">
        <v>15</v>
      </c>
      <c r="G424" s="391" t="s">
        <v>11</v>
      </c>
      <c r="H424" s="393">
        <v>0.6</v>
      </c>
      <c r="I424" s="391" t="s">
        <v>13</v>
      </c>
      <c r="J424" s="394" t="s">
        <v>1058</v>
      </c>
      <c r="K424" s="395">
        <v>305</v>
      </c>
      <c r="L424" s="395">
        <v>183</v>
      </c>
    </row>
    <row r="425" spans="2:12" ht="18">
      <c r="B425" s="391" t="s">
        <v>89</v>
      </c>
      <c r="C425" s="391" t="s">
        <v>451</v>
      </c>
      <c r="D425" s="391" t="s">
        <v>209</v>
      </c>
      <c r="E425" s="391" t="s">
        <v>214</v>
      </c>
      <c r="F425" s="392" t="s">
        <v>15</v>
      </c>
      <c r="G425" s="391" t="s">
        <v>11</v>
      </c>
      <c r="H425" s="393">
        <v>0.6</v>
      </c>
      <c r="I425" s="391" t="s">
        <v>13</v>
      </c>
      <c r="J425" s="394" t="s">
        <v>703</v>
      </c>
      <c r="K425" s="395">
        <v>177.4</v>
      </c>
      <c r="L425" s="395">
        <v>106.44</v>
      </c>
    </row>
    <row r="426" spans="2:12" ht="18">
      <c r="B426" s="396" t="s">
        <v>89</v>
      </c>
      <c r="C426" s="396" t="s">
        <v>451</v>
      </c>
      <c r="D426" s="396" t="s">
        <v>209</v>
      </c>
      <c r="E426" s="396" t="s">
        <v>215</v>
      </c>
      <c r="F426" s="397" t="s">
        <v>15</v>
      </c>
      <c r="G426" s="396" t="s">
        <v>11</v>
      </c>
      <c r="H426" s="393">
        <v>0.6</v>
      </c>
      <c r="I426" s="396" t="s">
        <v>13</v>
      </c>
      <c r="J426" s="394" t="s">
        <v>1058</v>
      </c>
      <c r="K426" s="395">
        <v>305</v>
      </c>
      <c r="L426" s="395">
        <v>183</v>
      </c>
    </row>
    <row r="427" spans="2:12" ht="18">
      <c r="B427" s="391" t="s">
        <v>89</v>
      </c>
      <c r="C427" s="391" t="s">
        <v>451</v>
      </c>
      <c r="D427" s="391" t="s">
        <v>209</v>
      </c>
      <c r="E427" s="391" t="s">
        <v>215</v>
      </c>
      <c r="F427" s="392" t="s">
        <v>15</v>
      </c>
      <c r="G427" s="391" t="s">
        <v>11</v>
      </c>
      <c r="H427" s="393">
        <v>0.6</v>
      </c>
      <c r="I427" s="391" t="s">
        <v>13</v>
      </c>
      <c r="J427" s="394" t="s">
        <v>703</v>
      </c>
      <c r="K427" s="395">
        <v>177.4</v>
      </c>
      <c r="L427" s="395">
        <v>106.44</v>
      </c>
    </row>
    <row r="428" spans="2:12" ht="18">
      <c r="B428" s="391" t="s">
        <v>89</v>
      </c>
      <c r="C428" s="391" t="s">
        <v>451</v>
      </c>
      <c r="D428" s="391" t="s">
        <v>216</v>
      </c>
      <c r="E428" s="391" t="s">
        <v>217</v>
      </c>
      <c r="F428" s="392" t="s">
        <v>15</v>
      </c>
      <c r="G428" s="391" t="s">
        <v>11</v>
      </c>
      <c r="H428" s="393">
        <v>1</v>
      </c>
      <c r="I428" s="391" t="s">
        <v>10</v>
      </c>
      <c r="J428" s="394" t="s">
        <v>1058</v>
      </c>
      <c r="K428" s="395">
        <v>763.1</v>
      </c>
      <c r="L428" s="395">
        <v>763.1</v>
      </c>
    </row>
    <row r="429" spans="2:12" ht="18">
      <c r="B429" s="396" t="s">
        <v>89</v>
      </c>
      <c r="C429" s="396" t="s">
        <v>451</v>
      </c>
      <c r="D429" s="396" t="s">
        <v>216</v>
      </c>
      <c r="E429" s="396" t="s">
        <v>218</v>
      </c>
      <c r="F429" s="397" t="s">
        <v>15</v>
      </c>
      <c r="G429" s="396" t="s">
        <v>11</v>
      </c>
      <c r="H429" s="393">
        <v>0.33333000000000002</v>
      </c>
      <c r="I429" s="396" t="s">
        <v>14</v>
      </c>
      <c r="J429" s="394" t="s">
        <v>1058</v>
      </c>
      <c r="K429" s="395">
        <v>480</v>
      </c>
      <c r="L429" s="395">
        <v>159.99799999999999</v>
      </c>
    </row>
    <row r="430" spans="2:12" ht="18">
      <c r="B430" s="391" t="s">
        <v>89</v>
      </c>
      <c r="C430" s="391" t="s">
        <v>451</v>
      </c>
      <c r="D430" s="391" t="s">
        <v>190</v>
      </c>
      <c r="E430" s="391" t="s">
        <v>191</v>
      </c>
      <c r="F430" s="392" t="s">
        <v>15</v>
      </c>
      <c r="G430" s="391" t="s">
        <v>11</v>
      </c>
      <c r="H430" s="393">
        <v>0.2</v>
      </c>
      <c r="I430" s="391" t="s">
        <v>14</v>
      </c>
      <c r="J430" s="394" t="s">
        <v>1058</v>
      </c>
      <c r="K430" s="395">
        <v>2000</v>
      </c>
      <c r="L430" s="395">
        <v>400</v>
      </c>
    </row>
    <row r="431" spans="2:12" ht="18">
      <c r="B431" s="391" t="s">
        <v>89</v>
      </c>
      <c r="C431" s="391" t="s">
        <v>451</v>
      </c>
      <c r="D431" s="391" t="s">
        <v>190</v>
      </c>
      <c r="E431" s="391" t="s">
        <v>192</v>
      </c>
      <c r="F431" s="392" t="s">
        <v>15</v>
      </c>
      <c r="G431" s="391" t="s">
        <v>11</v>
      </c>
      <c r="H431" s="393">
        <v>0.2</v>
      </c>
      <c r="I431" s="391" t="s">
        <v>14</v>
      </c>
      <c r="J431" s="394" t="s">
        <v>1058</v>
      </c>
      <c r="K431" s="395">
        <v>1510</v>
      </c>
      <c r="L431" s="395">
        <v>302</v>
      </c>
    </row>
    <row r="432" spans="2:12" ht="18">
      <c r="B432" s="391" t="s">
        <v>89</v>
      </c>
      <c r="C432" s="391" t="s">
        <v>451</v>
      </c>
      <c r="D432" s="391" t="s">
        <v>190</v>
      </c>
      <c r="E432" s="391" t="s">
        <v>193</v>
      </c>
      <c r="F432" s="392" t="s">
        <v>15</v>
      </c>
      <c r="G432" s="391" t="s">
        <v>11</v>
      </c>
      <c r="H432" s="393">
        <v>0.2</v>
      </c>
      <c r="I432" s="391" t="s">
        <v>14</v>
      </c>
      <c r="J432" s="394" t="s">
        <v>1058</v>
      </c>
      <c r="K432" s="395">
        <v>1500</v>
      </c>
      <c r="L432" s="395">
        <v>300</v>
      </c>
    </row>
    <row r="433" spans="2:12" ht="18">
      <c r="B433" s="391" t="s">
        <v>89</v>
      </c>
      <c r="C433" s="391" t="s">
        <v>451</v>
      </c>
      <c r="D433" s="391" t="s">
        <v>190</v>
      </c>
      <c r="E433" s="391" t="s">
        <v>194</v>
      </c>
      <c r="F433" s="392" t="s">
        <v>15</v>
      </c>
      <c r="G433" s="391" t="s">
        <v>11</v>
      </c>
      <c r="H433" s="393">
        <v>0.2</v>
      </c>
      <c r="I433" s="391" t="s">
        <v>14</v>
      </c>
      <c r="J433" s="394" t="s">
        <v>1058</v>
      </c>
      <c r="K433" s="395">
        <v>1592</v>
      </c>
      <c r="L433" s="395">
        <v>318.39999999999998</v>
      </c>
    </row>
    <row r="434" spans="2:12" ht="18">
      <c r="B434" s="396" t="s">
        <v>89</v>
      </c>
      <c r="C434" s="396" t="s">
        <v>451</v>
      </c>
      <c r="D434" s="396" t="s">
        <v>190</v>
      </c>
      <c r="E434" s="396" t="s">
        <v>195</v>
      </c>
      <c r="F434" s="397" t="s">
        <v>15</v>
      </c>
      <c r="G434" s="396" t="s">
        <v>11</v>
      </c>
      <c r="H434" s="393">
        <v>0.2</v>
      </c>
      <c r="I434" s="396" t="s">
        <v>14</v>
      </c>
      <c r="J434" s="394" t="s">
        <v>1058</v>
      </c>
      <c r="K434" s="395">
        <v>2240</v>
      </c>
      <c r="L434" s="395">
        <v>448</v>
      </c>
    </row>
    <row r="435" spans="2:12" ht="18">
      <c r="B435" s="391" t="s">
        <v>89</v>
      </c>
      <c r="C435" s="391" t="s">
        <v>127</v>
      </c>
      <c r="D435" s="391" t="s">
        <v>128</v>
      </c>
      <c r="E435" s="391" t="s">
        <v>966</v>
      </c>
      <c r="F435" s="392" t="s">
        <v>12</v>
      </c>
      <c r="G435" s="391" t="s">
        <v>11</v>
      </c>
      <c r="H435" s="393">
        <v>0.4</v>
      </c>
      <c r="I435" s="391" t="s">
        <v>14</v>
      </c>
      <c r="J435" s="394" t="s">
        <v>1058</v>
      </c>
      <c r="K435" s="395">
        <v>39.6</v>
      </c>
      <c r="L435" s="395">
        <v>15.84</v>
      </c>
    </row>
    <row r="436" spans="2:12" ht="18">
      <c r="B436" s="391" t="s">
        <v>89</v>
      </c>
      <c r="C436" s="391" t="s">
        <v>127</v>
      </c>
      <c r="D436" s="391" t="s">
        <v>128</v>
      </c>
      <c r="E436" s="391" t="s">
        <v>130</v>
      </c>
      <c r="F436" s="392" t="s">
        <v>40</v>
      </c>
      <c r="G436" s="391" t="s">
        <v>11</v>
      </c>
      <c r="H436" s="393">
        <v>0.4</v>
      </c>
      <c r="I436" s="391" t="s">
        <v>14</v>
      </c>
      <c r="J436" s="394" t="s">
        <v>703</v>
      </c>
      <c r="K436" s="395">
        <v>10</v>
      </c>
      <c r="L436" s="395">
        <v>4</v>
      </c>
    </row>
    <row r="437" spans="2:12" ht="18">
      <c r="B437" s="391" t="s">
        <v>89</v>
      </c>
      <c r="C437" s="391" t="s">
        <v>127</v>
      </c>
      <c r="D437" s="391" t="s">
        <v>128</v>
      </c>
      <c r="E437" s="391" t="s">
        <v>974</v>
      </c>
      <c r="F437" s="392" t="s">
        <v>12</v>
      </c>
      <c r="G437" s="391" t="s">
        <v>11</v>
      </c>
      <c r="H437" s="393">
        <v>0.4</v>
      </c>
      <c r="I437" s="391" t="s">
        <v>14</v>
      </c>
      <c r="J437" s="394" t="s">
        <v>703</v>
      </c>
      <c r="K437" s="395">
        <v>99</v>
      </c>
      <c r="L437" s="395">
        <v>39.6</v>
      </c>
    </row>
    <row r="438" spans="2:12" ht="18">
      <c r="B438" s="391" t="s">
        <v>89</v>
      </c>
      <c r="C438" s="391" t="s">
        <v>127</v>
      </c>
      <c r="D438" s="391" t="s">
        <v>128</v>
      </c>
      <c r="E438" s="391" t="s">
        <v>967</v>
      </c>
      <c r="F438" s="392" t="s">
        <v>12</v>
      </c>
      <c r="G438" s="391" t="s">
        <v>11</v>
      </c>
      <c r="H438" s="393">
        <v>0.4</v>
      </c>
      <c r="I438" s="391" t="s">
        <v>14</v>
      </c>
      <c r="J438" s="394" t="s">
        <v>1058</v>
      </c>
      <c r="K438" s="395">
        <v>99</v>
      </c>
      <c r="L438" s="395">
        <v>39.6</v>
      </c>
    </row>
    <row r="439" spans="2:12" ht="18">
      <c r="B439" s="391" t="s">
        <v>89</v>
      </c>
      <c r="C439" s="391" t="s">
        <v>127</v>
      </c>
      <c r="D439" s="391" t="s">
        <v>128</v>
      </c>
      <c r="E439" s="391" t="s">
        <v>968</v>
      </c>
      <c r="F439" s="392" t="s">
        <v>12</v>
      </c>
      <c r="G439" s="391" t="s">
        <v>11</v>
      </c>
      <c r="H439" s="393">
        <v>0.4</v>
      </c>
      <c r="I439" s="391" t="s">
        <v>14</v>
      </c>
      <c r="J439" s="394" t="s">
        <v>703</v>
      </c>
      <c r="K439" s="395">
        <v>99</v>
      </c>
      <c r="L439" s="395">
        <v>39.6</v>
      </c>
    </row>
    <row r="440" spans="2:12" ht="18">
      <c r="B440" s="391" t="s">
        <v>89</v>
      </c>
      <c r="C440" s="391" t="s">
        <v>127</v>
      </c>
      <c r="D440" s="391" t="s">
        <v>128</v>
      </c>
      <c r="E440" s="391" t="s">
        <v>969</v>
      </c>
      <c r="F440" s="392" t="s">
        <v>12</v>
      </c>
      <c r="G440" s="391" t="s">
        <v>11</v>
      </c>
      <c r="H440" s="393">
        <v>0.4</v>
      </c>
      <c r="I440" s="391" t="s">
        <v>14</v>
      </c>
      <c r="J440" s="394" t="s">
        <v>703</v>
      </c>
      <c r="K440" s="395">
        <v>99</v>
      </c>
      <c r="L440" s="395">
        <v>39.6</v>
      </c>
    </row>
    <row r="441" spans="2:12" ht="18">
      <c r="B441" s="391" t="s">
        <v>89</v>
      </c>
      <c r="C441" s="391" t="s">
        <v>127</v>
      </c>
      <c r="D441" s="391" t="s">
        <v>128</v>
      </c>
      <c r="E441" s="391" t="s">
        <v>970</v>
      </c>
      <c r="F441" s="392" t="s">
        <v>12</v>
      </c>
      <c r="G441" s="391" t="s">
        <v>11</v>
      </c>
      <c r="H441" s="393">
        <v>0.4</v>
      </c>
      <c r="I441" s="391" t="s">
        <v>14</v>
      </c>
      <c r="J441" s="394" t="s">
        <v>1058</v>
      </c>
      <c r="K441" s="395">
        <v>39.6</v>
      </c>
      <c r="L441" s="395">
        <v>15.84</v>
      </c>
    </row>
    <row r="442" spans="2:12" ht="18">
      <c r="B442" s="391" t="s">
        <v>89</v>
      </c>
      <c r="C442" s="391" t="s">
        <v>127</v>
      </c>
      <c r="D442" s="391" t="s">
        <v>128</v>
      </c>
      <c r="E442" s="391" t="s">
        <v>971</v>
      </c>
      <c r="F442" s="392" t="s">
        <v>12</v>
      </c>
      <c r="G442" s="391" t="s">
        <v>11</v>
      </c>
      <c r="H442" s="393">
        <v>0.4</v>
      </c>
      <c r="I442" s="391" t="s">
        <v>14</v>
      </c>
      <c r="J442" s="394" t="s">
        <v>1058</v>
      </c>
      <c r="K442" s="395">
        <v>9</v>
      </c>
      <c r="L442" s="395">
        <v>3.6</v>
      </c>
    </row>
    <row r="443" spans="2:12" ht="18">
      <c r="B443" s="396" t="s">
        <v>89</v>
      </c>
      <c r="C443" s="396" t="s">
        <v>127</v>
      </c>
      <c r="D443" s="396" t="s">
        <v>128</v>
      </c>
      <c r="E443" s="396" t="s">
        <v>972</v>
      </c>
      <c r="F443" s="397" t="s">
        <v>12</v>
      </c>
      <c r="G443" s="396" t="s">
        <v>11</v>
      </c>
      <c r="H443" s="393">
        <v>0.4</v>
      </c>
      <c r="I443" s="396" t="s">
        <v>14</v>
      </c>
      <c r="J443" s="394" t="s">
        <v>1058</v>
      </c>
      <c r="K443" s="395">
        <v>27</v>
      </c>
      <c r="L443" s="395">
        <v>10.8</v>
      </c>
    </row>
    <row r="444" spans="2:12" ht="18">
      <c r="B444" s="391" t="s">
        <v>89</v>
      </c>
      <c r="C444" s="391" t="s">
        <v>127</v>
      </c>
      <c r="D444" s="391" t="s">
        <v>128</v>
      </c>
      <c r="E444" s="391" t="s">
        <v>973</v>
      </c>
      <c r="F444" s="392" t="s">
        <v>12</v>
      </c>
      <c r="G444" s="391" t="s">
        <v>11</v>
      </c>
      <c r="H444" s="393">
        <v>0.4</v>
      </c>
      <c r="I444" s="391" t="s">
        <v>14</v>
      </c>
      <c r="J444" s="394" t="s">
        <v>1058</v>
      </c>
      <c r="K444" s="395">
        <v>48.6</v>
      </c>
      <c r="L444" s="395">
        <v>19.440000000000001</v>
      </c>
    </row>
    <row r="445" spans="2:12" ht="18">
      <c r="B445" s="391" t="s">
        <v>89</v>
      </c>
      <c r="C445" s="391" t="s">
        <v>127</v>
      </c>
      <c r="D445" s="391" t="s">
        <v>128</v>
      </c>
      <c r="E445" s="391" t="s">
        <v>975</v>
      </c>
      <c r="F445" s="392" t="s">
        <v>12</v>
      </c>
      <c r="G445" s="391" t="s">
        <v>11</v>
      </c>
      <c r="H445" s="393">
        <v>0.4</v>
      </c>
      <c r="I445" s="391" t="s">
        <v>14</v>
      </c>
      <c r="J445" s="394" t="s">
        <v>1058</v>
      </c>
      <c r="K445" s="395">
        <v>99</v>
      </c>
      <c r="L445" s="395">
        <v>39.6</v>
      </c>
    </row>
    <row r="446" spans="2:12" ht="18">
      <c r="B446" s="396" t="s">
        <v>89</v>
      </c>
      <c r="C446" s="396" t="s">
        <v>127</v>
      </c>
      <c r="D446" s="396" t="s">
        <v>128</v>
      </c>
      <c r="E446" s="396" t="s">
        <v>129</v>
      </c>
      <c r="F446" s="397" t="s">
        <v>15</v>
      </c>
      <c r="G446" s="396" t="s">
        <v>11</v>
      </c>
      <c r="H446" s="393">
        <v>1</v>
      </c>
      <c r="I446" s="396" t="s">
        <v>10</v>
      </c>
      <c r="J446" s="394" t="s">
        <v>1058</v>
      </c>
      <c r="K446" s="395">
        <v>112</v>
      </c>
      <c r="L446" s="395">
        <v>112</v>
      </c>
    </row>
    <row r="447" spans="2:12" ht="18">
      <c r="B447" s="391" t="s">
        <v>89</v>
      </c>
      <c r="C447" s="391" t="s">
        <v>127</v>
      </c>
      <c r="D447" s="391" t="s">
        <v>131</v>
      </c>
      <c r="E447" s="391" t="s">
        <v>132</v>
      </c>
      <c r="F447" s="392" t="s">
        <v>15</v>
      </c>
      <c r="G447" s="391" t="s">
        <v>11</v>
      </c>
      <c r="H447" s="393">
        <v>1</v>
      </c>
      <c r="I447" s="391" t="s">
        <v>10</v>
      </c>
      <c r="J447" s="394" t="s">
        <v>1058</v>
      </c>
      <c r="K447" s="395">
        <v>245</v>
      </c>
      <c r="L447" s="395">
        <v>245</v>
      </c>
    </row>
    <row r="448" spans="2:12" ht="18">
      <c r="B448" s="391" t="s">
        <v>89</v>
      </c>
      <c r="C448" s="391" t="s">
        <v>127</v>
      </c>
      <c r="D448" s="391" t="s">
        <v>131</v>
      </c>
      <c r="E448" s="391" t="s">
        <v>133</v>
      </c>
      <c r="F448" s="392" t="s">
        <v>15</v>
      </c>
      <c r="G448" s="391" t="s">
        <v>11</v>
      </c>
      <c r="H448" s="393">
        <v>1</v>
      </c>
      <c r="I448" s="391" t="s">
        <v>10</v>
      </c>
      <c r="J448" s="394" t="s">
        <v>1058</v>
      </c>
      <c r="K448" s="395">
        <v>24.2</v>
      </c>
      <c r="L448" s="395">
        <v>24.2</v>
      </c>
    </row>
    <row r="449" spans="2:12" ht="18">
      <c r="B449" s="391" t="s">
        <v>89</v>
      </c>
      <c r="C449" s="391" t="s">
        <v>127</v>
      </c>
      <c r="D449" s="391" t="s">
        <v>131</v>
      </c>
      <c r="E449" s="391" t="s">
        <v>134</v>
      </c>
      <c r="F449" s="392" t="s">
        <v>15</v>
      </c>
      <c r="G449" s="391" t="s">
        <v>11</v>
      </c>
      <c r="H449" s="393">
        <v>1</v>
      </c>
      <c r="I449" s="391" t="s">
        <v>10</v>
      </c>
      <c r="J449" s="394" t="s">
        <v>1058</v>
      </c>
      <c r="K449" s="395">
        <v>9.3000000000000007</v>
      </c>
      <c r="L449" s="395">
        <v>9.3000000000000007</v>
      </c>
    </row>
    <row r="450" spans="2:12" ht="18">
      <c r="B450" s="396" t="s">
        <v>89</v>
      </c>
      <c r="C450" s="396" t="s">
        <v>127</v>
      </c>
      <c r="D450" s="396" t="s">
        <v>135</v>
      </c>
      <c r="E450" s="396" t="s">
        <v>136</v>
      </c>
      <c r="F450" s="397" t="s">
        <v>15</v>
      </c>
      <c r="G450" s="396" t="s">
        <v>11</v>
      </c>
      <c r="H450" s="393">
        <v>0.5</v>
      </c>
      <c r="I450" s="396" t="s">
        <v>13</v>
      </c>
      <c r="J450" s="394" t="s">
        <v>1058</v>
      </c>
      <c r="K450" s="395">
        <v>507</v>
      </c>
      <c r="L450" s="395">
        <v>253.5</v>
      </c>
    </row>
    <row r="451" spans="2:12" ht="18">
      <c r="B451" s="391" t="s">
        <v>89</v>
      </c>
      <c r="C451" s="391" t="s">
        <v>127</v>
      </c>
      <c r="D451" s="391" t="s">
        <v>137</v>
      </c>
      <c r="E451" s="391" t="s">
        <v>145</v>
      </c>
      <c r="F451" s="392" t="s">
        <v>15</v>
      </c>
      <c r="G451" s="391" t="s">
        <v>9</v>
      </c>
      <c r="H451" s="393">
        <v>1</v>
      </c>
      <c r="I451" s="391" t="s">
        <v>10</v>
      </c>
      <c r="J451" s="394" t="s">
        <v>1058</v>
      </c>
      <c r="K451" s="395">
        <v>527</v>
      </c>
      <c r="L451" s="395">
        <v>527</v>
      </c>
    </row>
    <row r="452" spans="2:12" ht="18">
      <c r="B452" s="391" t="s">
        <v>89</v>
      </c>
      <c r="C452" s="391" t="s">
        <v>127</v>
      </c>
      <c r="D452" s="391" t="s">
        <v>137</v>
      </c>
      <c r="E452" s="391" t="s">
        <v>141</v>
      </c>
      <c r="F452" s="392" t="s">
        <v>15</v>
      </c>
      <c r="G452" s="391" t="s">
        <v>9</v>
      </c>
      <c r="H452" s="393">
        <v>1</v>
      </c>
      <c r="I452" s="391" t="s">
        <v>10</v>
      </c>
      <c r="J452" s="394" t="s">
        <v>1058</v>
      </c>
      <c r="K452" s="395">
        <v>620</v>
      </c>
      <c r="L452" s="395">
        <v>620</v>
      </c>
    </row>
    <row r="453" spans="2:12" ht="18">
      <c r="B453" s="391" t="s">
        <v>89</v>
      </c>
      <c r="C453" s="391" t="s">
        <v>127</v>
      </c>
      <c r="D453" s="391" t="s">
        <v>137</v>
      </c>
      <c r="E453" s="391" t="s">
        <v>144</v>
      </c>
      <c r="F453" s="392" t="s">
        <v>15</v>
      </c>
      <c r="G453" s="391" t="s">
        <v>11</v>
      </c>
      <c r="H453" s="393">
        <v>1</v>
      </c>
      <c r="I453" s="391" t="s">
        <v>10</v>
      </c>
      <c r="J453" s="394" t="s">
        <v>1058</v>
      </c>
      <c r="K453" s="395">
        <v>575</v>
      </c>
      <c r="L453" s="395">
        <v>575</v>
      </c>
    </row>
    <row r="454" spans="2:12" ht="18">
      <c r="B454" s="396" t="s">
        <v>89</v>
      </c>
      <c r="C454" s="396" t="s">
        <v>127</v>
      </c>
      <c r="D454" s="396" t="s">
        <v>137</v>
      </c>
      <c r="E454" s="396" t="s">
        <v>143</v>
      </c>
      <c r="F454" s="397" t="s">
        <v>15</v>
      </c>
      <c r="G454" s="396" t="s">
        <v>11</v>
      </c>
      <c r="H454" s="393">
        <v>0.27750000000000002</v>
      </c>
      <c r="I454" s="396" t="s">
        <v>14</v>
      </c>
      <c r="J454" s="394" t="s">
        <v>1058</v>
      </c>
      <c r="K454" s="395">
        <v>575</v>
      </c>
      <c r="L454" s="395">
        <v>159.56299999999999</v>
      </c>
    </row>
    <row r="455" spans="2:12" ht="18">
      <c r="B455" s="391" t="s">
        <v>89</v>
      </c>
      <c r="C455" s="391" t="s">
        <v>127</v>
      </c>
      <c r="D455" s="391" t="s">
        <v>137</v>
      </c>
      <c r="E455" s="391" t="s">
        <v>976</v>
      </c>
      <c r="F455" s="392" t="s">
        <v>1059</v>
      </c>
      <c r="G455" s="391" t="s">
        <v>9</v>
      </c>
      <c r="H455" s="393">
        <v>1</v>
      </c>
      <c r="I455" s="391" t="s">
        <v>10</v>
      </c>
      <c r="J455" s="394" t="s">
        <v>1058</v>
      </c>
      <c r="K455" s="395">
        <v>0.3</v>
      </c>
      <c r="L455" s="395">
        <v>0.3</v>
      </c>
    </row>
    <row r="456" spans="2:12" ht="18">
      <c r="B456" s="396" t="s">
        <v>89</v>
      </c>
      <c r="C456" s="396" t="s">
        <v>127</v>
      </c>
      <c r="D456" s="396" t="s">
        <v>137</v>
      </c>
      <c r="E456" s="396" t="s">
        <v>151</v>
      </c>
      <c r="F456" s="397" t="s">
        <v>15</v>
      </c>
      <c r="G456" s="396" t="s">
        <v>11</v>
      </c>
      <c r="H456" s="393">
        <v>0.5</v>
      </c>
      <c r="I456" s="396" t="s">
        <v>13</v>
      </c>
      <c r="J456" s="394" t="s">
        <v>1058</v>
      </c>
      <c r="K456" s="395">
        <v>303.5</v>
      </c>
      <c r="L456" s="395">
        <v>151.75</v>
      </c>
    </row>
    <row r="457" spans="2:12" ht="18">
      <c r="B457" s="391" t="s">
        <v>89</v>
      </c>
      <c r="C457" s="391" t="s">
        <v>127</v>
      </c>
      <c r="D457" s="391" t="s">
        <v>137</v>
      </c>
      <c r="E457" s="391" t="s">
        <v>977</v>
      </c>
      <c r="F457" s="392" t="s">
        <v>38</v>
      </c>
      <c r="G457" s="391" t="s">
        <v>9</v>
      </c>
      <c r="H457" s="393">
        <v>1</v>
      </c>
      <c r="I457" s="391" t="s">
        <v>10</v>
      </c>
      <c r="J457" s="394" t="s">
        <v>1058</v>
      </c>
      <c r="K457" s="395">
        <v>16.2</v>
      </c>
      <c r="L457" s="395">
        <v>16.2</v>
      </c>
    </row>
    <row r="458" spans="2:12" ht="18">
      <c r="B458" s="396" t="s">
        <v>89</v>
      </c>
      <c r="C458" s="396" t="s">
        <v>127</v>
      </c>
      <c r="D458" s="396" t="s">
        <v>137</v>
      </c>
      <c r="E458" s="396" t="s">
        <v>146</v>
      </c>
      <c r="F458" s="397" t="s">
        <v>15</v>
      </c>
      <c r="G458" s="396" t="s">
        <v>9</v>
      </c>
      <c r="H458" s="393">
        <v>1</v>
      </c>
      <c r="I458" s="396" t="s">
        <v>10</v>
      </c>
      <c r="J458" s="394" t="s">
        <v>1058</v>
      </c>
      <c r="K458" s="395">
        <v>478</v>
      </c>
      <c r="L458" s="395">
        <v>478</v>
      </c>
    </row>
    <row r="459" spans="2:12" ht="18">
      <c r="B459" s="391" t="s">
        <v>89</v>
      </c>
      <c r="C459" s="391" t="s">
        <v>127</v>
      </c>
      <c r="D459" s="391" t="s">
        <v>137</v>
      </c>
      <c r="E459" s="391" t="s">
        <v>155</v>
      </c>
      <c r="F459" s="392" t="s">
        <v>15</v>
      </c>
      <c r="G459" s="391" t="s">
        <v>11</v>
      </c>
      <c r="H459" s="393">
        <v>0.30559999999999998</v>
      </c>
      <c r="I459" s="391" t="s">
        <v>13</v>
      </c>
      <c r="J459" s="394" t="s">
        <v>1058</v>
      </c>
      <c r="K459" s="395">
        <v>157</v>
      </c>
      <c r="L459" s="395">
        <v>47.978999999999999</v>
      </c>
    </row>
    <row r="460" spans="2:12" ht="18">
      <c r="B460" s="391" t="s">
        <v>89</v>
      </c>
      <c r="C460" s="391" t="s">
        <v>127</v>
      </c>
      <c r="D460" s="391" t="s">
        <v>137</v>
      </c>
      <c r="E460" s="391" t="s">
        <v>978</v>
      </c>
      <c r="F460" s="392" t="s">
        <v>1059</v>
      </c>
      <c r="G460" s="391" t="s">
        <v>9</v>
      </c>
      <c r="H460" s="393">
        <v>1</v>
      </c>
      <c r="I460" s="391" t="s">
        <v>10</v>
      </c>
      <c r="J460" s="394" t="s">
        <v>1058</v>
      </c>
      <c r="K460" s="395">
        <v>8.4</v>
      </c>
      <c r="L460" s="395">
        <v>8.4</v>
      </c>
    </row>
    <row r="461" spans="2:12" ht="18">
      <c r="B461" s="391" t="s">
        <v>89</v>
      </c>
      <c r="C461" s="391" t="s">
        <v>127</v>
      </c>
      <c r="D461" s="391" t="s">
        <v>137</v>
      </c>
      <c r="E461" s="391" t="s">
        <v>163</v>
      </c>
      <c r="F461" s="392" t="s">
        <v>1059</v>
      </c>
      <c r="G461" s="391" t="s">
        <v>9</v>
      </c>
      <c r="H461" s="393">
        <v>1</v>
      </c>
      <c r="I461" s="391" t="s">
        <v>10</v>
      </c>
      <c r="J461" s="394" t="s">
        <v>1058</v>
      </c>
      <c r="K461" s="395">
        <v>61.8</v>
      </c>
      <c r="L461" s="395">
        <v>61.8</v>
      </c>
    </row>
    <row r="462" spans="2:12" ht="18">
      <c r="B462" s="391" t="s">
        <v>89</v>
      </c>
      <c r="C462" s="391" t="s">
        <v>127</v>
      </c>
      <c r="D462" s="391" t="s">
        <v>137</v>
      </c>
      <c r="E462" s="391" t="s">
        <v>152</v>
      </c>
      <c r="F462" s="392" t="s">
        <v>15</v>
      </c>
      <c r="G462" s="391" t="s">
        <v>9</v>
      </c>
      <c r="H462" s="393">
        <v>1</v>
      </c>
      <c r="I462" s="391" t="s">
        <v>10</v>
      </c>
      <c r="J462" s="394" t="s">
        <v>1058</v>
      </c>
      <c r="K462" s="395">
        <v>303</v>
      </c>
      <c r="L462" s="395">
        <v>303</v>
      </c>
    </row>
    <row r="463" spans="2:12" ht="18">
      <c r="B463" s="391" t="s">
        <v>89</v>
      </c>
      <c r="C463" s="391" t="s">
        <v>127</v>
      </c>
      <c r="D463" s="391" t="s">
        <v>137</v>
      </c>
      <c r="E463" s="391" t="s">
        <v>156</v>
      </c>
      <c r="F463" s="392" t="s">
        <v>45</v>
      </c>
      <c r="G463" s="391" t="s">
        <v>9</v>
      </c>
      <c r="H463" s="393">
        <v>1</v>
      </c>
      <c r="I463" s="391" t="s">
        <v>10</v>
      </c>
      <c r="J463" s="394" t="s">
        <v>1058</v>
      </c>
      <c r="K463" s="395">
        <v>635</v>
      </c>
      <c r="L463" s="395">
        <v>635</v>
      </c>
    </row>
    <row r="464" spans="2:12" ht="18">
      <c r="B464" s="391" t="s">
        <v>89</v>
      </c>
      <c r="C464" s="391" t="s">
        <v>127</v>
      </c>
      <c r="D464" s="391" t="s">
        <v>137</v>
      </c>
      <c r="E464" s="391" t="s">
        <v>159</v>
      </c>
      <c r="F464" s="392" t="s">
        <v>45</v>
      </c>
      <c r="G464" s="391" t="s">
        <v>11</v>
      </c>
      <c r="H464" s="393">
        <v>1</v>
      </c>
      <c r="I464" s="391" t="s">
        <v>10</v>
      </c>
      <c r="J464" s="394" t="s">
        <v>1058</v>
      </c>
      <c r="K464" s="395">
        <v>40.4</v>
      </c>
      <c r="L464" s="395">
        <v>40.4</v>
      </c>
    </row>
    <row r="465" spans="2:12" ht="18">
      <c r="B465" s="391" t="s">
        <v>89</v>
      </c>
      <c r="C465" s="391" t="s">
        <v>127</v>
      </c>
      <c r="D465" s="391" t="s">
        <v>137</v>
      </c>
      <c r="E465" s="391" t="s">
        <v>149</v>
      </c>
      <c r="F465" s="392" t="s">
        <v>15</v>
      </c>
      <c r="G465" s="391" t="s">
        <v>9</v>
      </c>
      <c r="H465" s="393">
        <v>1</v>
      </c>
      <c r="I465" s="391" t="s">
        <v>10</v>
      </c>
      <c r="J465" s="394" t="s">
        <v>1058</v>
      </c>
      <c r="K465" s="395">
        <v>343</v>
      </c>
      <c r="L465" s="395">
        <v>343</v>
      </c>
    </row>
    <row r="466" spans="2:12" ht="18">
      <c r="B466" s="391" t="s">
        <v>89</v>
      </c>
      <c r="C466" s="391" t="s">
        <v>127</v>
      </c>
      <c r="D466" s="391" t="s">
        <v>137</v>
      </c>
      <c r="E466" s="391" t="s">
        <v>979</v>
      </c>
      <c r="F466" s="392" t="s">
        <v>1059</v>
      </c>
      <c r="G466" s="391" t="s">
        <v>9</v>
      </c>
      <c r="H466" s="393">
        <v>1</v>
      </c>
      <c r="I466" s="391" t="s">
        <v>10</v>
      </c>
      <c r="J466" s="394" t="s">
        <v>1058</v>
      </c>
      <c r="K466" s="395">
        <v>10.199999999999999</v>
      </c>
      <c r="L466" s="395">
        <v>10.199999999999999</v>
      </c>
    </row>
    <row r="467" spans="2:12" ht="18">
      <c r="B467" s="396" t="s">
        <v>89</v>
      </c>
      <c r="C467" s="396" t="s">
        <v>127</v>
      </c>
      <c r="D467" s="396" t="s">
        <v>137</v>
      </c>
      <c r="E467" s="396" t="s">
        <v>980</v>
      </c>
      <c r="F467" s="397" t="s">
        <v>38</v>
      </c>
      <c r="G467" s="396" t="s">
        <v>9</v>
      </c>
      <c r="H467" s="393">
        <v>1</v>
      </c>
      <c r="I467" s="396" t="s">
        <v>10</v>
      </c>
      <c r="J467" s="394" t="s">
        <v>1058</v>
      </c>
      <c r="K467" s="395">
        <v>17</v>
      </c>
      <c r="L467" s="395">
        <v>17</v>
      </c>
    </row>
    <row r="468" spans="2:12" ht="18">
      <c r="B468" s="396" t="s">
        <v>89</v>
      </c>
      <c r="C468" s="396" t="s">
        <v>127</v>
      </c>
      <c r="D468" s="396" t="s">
        <v>137</v>
      </c>
      <c r="E468" s="396" t="s">
        <v>139</v>
      </c>
      <c r="F468" s="397" t="s">
        <v>15</v>
      </c>
      <c r="G468" s="396" t="s">
        <v>9</v>
      </c>
      <c r="H468" s="393">
        <v>1</v>
      </c>
      <c r="I468" s="396" t="s">
        <v>10</v>
      </c>
      <c r="J468" s="394" t="s">
        <v>1058</v>
      </c>
      <c r="K468" s="395">
        <v>893.4</v>
      </c>
      <c r="L468" s="395">
        <v>893.4</v>
      </c>
    </row>
    <row r="469" spans="2:12" ht="18">
      <c r="B469" s="391" t="s">
        <v>89</v>
      </c>
      <c r="C469" s="391" t="s">
        <v>127</v>
      </c>
      <c r="D469" s="391" t="s">
        <v>137</v>
      </c>
      <c r="E469" s="391" t="s">
        <v>148</v>
      </c>
      <c r="F469" s="392" t="s">
        <v>15</v>
      </c>
      <c r="G469" s="391" t="s">
        <v>11</v>
      </c>
      <c r="H469" s="393">
        <v>1</v>
      </c>
      <c r="I469" s="391" t="s">
        <v>10</v>
      </c>
      <c r="J469" s="394" t="s">
        <v>1058</v>
      </c>
      <c r="K469" s="395">
        <v>365</v>
      </c>
      <c r="L469" s="395">
        <v>365</v>
      </c>
    </row>
    <row r="470" spans="2:12" ht="18">
      <c r="B470" s="396" t="s">
        <v>89</v>
      </c>
      <c r="C470" s="396" t="s">
        <v>127</v>
      </c>
      <c r="D470" s="396" t="s">
        <v>137</v>
      </c>
      <c r="E470" s="396" t="s">
        <v>981</v>
      </c>
      <c r="F470" s="397" t="s">
        <v>38</v>
      </c>
      <c r="G470" s="396" t="s">
        <v>11</v>
      </c>
      <c r="H470" s="393">
        <v>1</v>
      </c>
      <c r="I470" s="396" t="s">
        <v>10</v>
      </c>
      <c r="J470" s="394" t="s">
        <v>1058</v>
      </c>
      <c r="K470" s="395">
        <v>17.600000000000001</v>
      </c>
      <c r="L470" s="395">
        <v>17.600000000000001</v>
      </c>
    </row>
    <row r="471" spans="2:12" ht="18">
      <c r="B471" s="396" t="s">
        <v>89</v>
      </c>
      <c r="C471" s="396" t="s">
        <v>127</v>
      </c>
      <c r="D471" s="396" t="s">
        <v>137</v>
      </c>
      <c r="E471" s="396" t="s">
        <v>982</v>
      </c>
      <c r="F471" s="397" t="s">
        <v>38</v>
      </c>
      <c r="G471" s="396" t="s">
        <v>11</v>
      </c>
      <c r="H471" s="393">
        <v>1</v>
      </c>
      <c r="I471" s="396" t="s">
        <v>10</v>
      </c>
      <c r="J471" s="394" t="s">
        <v>1058</v>
      </c>
      <c r="K471" s="395">
        <v>17.600000000000001</v>
      </c>
      <c r="L471" s="395">
        <v>17.600000000000001</v>
      </c>
    </row>
    <row r="472" spans="2:12" ht="18">
      <c r="B472" s="391" t="s">
        <v>89</v>
      </c>
      <c r="C472" s="391" t="s">
        <v>127</v>
      </c>
      <c r="D472" s="391" t="s">
        <v>137</v>
      </c>
      <c r="E472" s="391" t="s">
        <v>983</v>
      </c>
      <c r="F472" s="392" t="s">
        <v>45</v>
      </c>
      <c r="G472" s="391" t="s">
        <v>11</v>
      </c>
      <c r="H472" s="393">
        <v>1</v>
      </c>
      <c r="I472" s="391" t="s">
        <v>10</v>
      </c>
      <c r="J472" s="394" t="s">
        <v>1058</v>
      </c>
      <c r="K472" s="395">
        <v>5</v>
      </c>
      <c r="L472" s="395">
        <v>5</v>
      </c>
    </row>
    <row r="473" spans="2:12" ht="18">
      <c r="B473" s="391" t="s">
        <v>89</v>
      </c>
      <c r="C473" s="391" t="s">
        <v>127</v>
      </c>
      <c r="D473" s="391" t="s">
        <v>137</v>
      </c>
      <c r="E473" s="391" t="s">
        <v>138</v>
      </c>
      <c r="F473" s="392" t="s">
        <v>15</v>
      </c>
      <c r="G473" s="391" t="s">
        <v>9</v>
      </c>
      <c r="H473" s="393">
        <v>1</v>
      </c>
      <c r="I473" s="391" t="s">
        <v>10</v>
      </c>
      <c r="J473" s="394" t="s">
        <v>1058</v>
      </c>
      <c r="K473" s="395">
        <v>1393.6</v>
      </c>
      <c r="L473" s="395">
        <v>1393.6</v>
      </c>
    </row>
    <row r="474" spans="2:12" ht="18">
      <c r="B474" s="391" t="s">
        <v>89</v>
      </c>
      <c r="C474" s="391" t="s">
        <v>127</v>
      </c>
      <c r="D474" s="391" t="s">
        <v>137</v>
      </c>
      <c r="E474" s="391" t="s">
        <v>154</v>
      </c>
      <c r="F474" s="392" t="s">
        <v>15</v>
      </c>
      <c r="G474" s="391" t="s">
        <v>9</v>
      </c>
      <c r="H474" s="393">
        <v>1</v>
      </c>
      <c r="I474" s="391" t="s">
        <v>10</v>
      </c>
      <c r="J474" s="394" t="s">
        <v>1058</v>
      </c>
      <c r="K474" s="395">
        <v>158</v>
      </c>
      <c r="L474" s="395">
        <v>158</v>
      </c>
    </row>
    <row r="475" spans="2:12" ht="18">
      <c r="B475" s="391" t="s">
        <v>89</v>
      </c>
      <c r="C475" s="391" t="s">
        <v>127</v>
      </c>
      <c r="D475" s="391" t="s">
        <v>137</v>
      </c>
      <c r="E475" s="391" t="s">
        <v>157</v>
      </c>
      <c r="F475" s="392" t="s">
        <v>45</v>
      </c>
      <c r="G475" s="391" t="s">
        <v>9</v>
      </c>
      <c r="H475" s="393">
        <v>1</v>
      </c>
      <c r="I475" s="391" t="s">
        <v>10</v>
      </c>
      <c r="J475" s="394" t="s">
        <v>1058</v>
      </c>
      <c r="K475" s="395">
        <v>145.5</v>
      </c>
      <c r="L475" s="395">
        <v>145.5</v>
      </c>
    </row>
    <row r="476" spans="2:12" ht="18">
      <c r="B476" s="391" t="s">
        <v>89</v>
      </c>
      <c r="C476" s="391" t="s">
        <v>127</v>
      </c>
      <c r="D476" s="391" t="s">
        <v>137</v>
      </c>
      <c r="E476" s="391" t="s">
        <v>984</v>
      </c>
      <c r="F476" s="392" t="s">
        <v>15</v>
      </c>
      <c r="G476" s="391" t="s">
        <v>11</v>
      </c>
      <c r="H476" s="393">
        <v>1</v>
      </c>
      <c r="I476" s="391" t="s">
        <v>10</v>
      </c>
      <c r="J476" s="394" t="s">
        <v>1058</v>
      </c>
      <c r="K476" s="395">
        <v>52</v>
      </c>
      <c r="L476" s="395">
        <v>52</v>
      </c>
    </row>
    <row r="477" spans="2:12" ht="18">
      <c r="B477" s="391" t="s">
        <v>89</v>
      </c>
      <c r="C477" s="391" t="s">
        <v>127</v>
      </c>
      <c r="D477" s="391" t="s">
        <v>137</v>
      </c>
      <c r="E477" s="391" t="s">
        <v>160</v>
      </c>
      <c r="F477" s="392" t="s">
        <v>45</v>
      </c>
      <c r="G477" s="391" t="s">
        <v>9</v>
      </c>
      <c r="H477" s="393">
        <v>1</v>
      </c>
      <c r="I477" s="391" t="s">
        <v>10</v>
      </c>
      <c r="J477" s="394" t="s">
        <v>1058</v>
      </c>
      <c r="K477" s="395">
        <v>51</v>
      </c>
      <c r="L477" s="395">
        <v>51</v>
      </c>
    </row>
    <row r="478" spans="2:12" ht="18">
      <c r="B478" s="391" t="s">
        <v>89</v>
      </c>
      <c r="C478" s="391" t="s">
        <v>127</v>
      </c>
      <c r="D478" s="391" t="s">
        <v>137</v>
      </c>
      <c r="E478" s="391" t="s">
        <v>162</v>
      </c>
      <c r="F478" s="392" t="s">
        <v>1059</v>
      </c>
      <c r="G478" s="391" t="s">
        <v>9</v>
      </c>
      <c r="H478" s="393">
        <v>1</v>
      </c>
      <c r="I478" s="391" t="s">
        <v>10</v>
      </c>
      <c r="J478" s="394" t="s">
        <v>1058</v>
      </c>
      <c r="K478" s="395">
        <v>1124</v>
      </c>
      <c r="L478" s="395">
        <v>1124</v>
      </c>
    </row>
    <row r="479" spans="2:12" ht="18">
      <c r="B479" s="391" t="s">
        <v>89</v>
      </c>
      <c r="C479" s="391" t="s">
        <v>127</v>
      </c>
      <c r="D479" s="391" t="s">
        <v>137</v>
      </c>
      <c r="E479" s="391" t="s">
        <v>162</v>
      </c>
      <c r="F479" s="392" t="s">
        <v>40</v>
      </c>
      <c r="G479" s="391" t="s">
        <v>9</v>
      </c>
      <c r="H479" s="393">
        <v>1</v>
      </c>
      <c r="I479" s="391" t="s">
        <v>10</v>
      </c>
      <c r="J479" s="394" t="s">
        <v>1058</v>
      </c>
      <c r="K479" s="395">
        <v>1.7</v>
      </c>
      <c r="L479" s="395">
        <v>1.7</v>
      </c>
    </row>
    <row r="480" spans="2:12" ht="18">
      <c r="B480" s="391" t="s">
        <v>89</v>
      </c>
      <c r="C480" s="391" t="s">
        <v>127</v>
      </c>
      <c r="D480" s="391" t="s">
        <v>137</v>
      </c>
      <c r="E480" s="391" t="s">
        <v>162</v>
      </c>
      <c r="F480" s="392" t="s">
        <v>1059</v>
      </c>
      <c r="G480" s="391" t="s">
        <v>9</v>
      </c>
      <c r="H480" s="393">
        <v>1</v>
      </c>
      <c r="I480" s="391" t="s">
        <v>10</v>
      </c>
      <c r="J480" s="394" t="s">
        <v>703</v>
      </c>
      <c r="K480" s="395">
        <v>44</v>
      </c>
      <c r="L480" s="395">
        <v>44</v>
      </c>
    </row>
    <row r="481" spans="2:12" ht="18">
      <c r="B481" s="391" t="s">
        <v>89</v>
      </c>
      <c r="C481" s="391" t="s">
        <v>127</v>
      </c>
      <c r="D481" s="391" t="s">
        <v>137</v>
      </c>
      <c r="E481" s="391" t="s">
        <v>985</v>
      </c>
      <c r="F481" s="392" t="s">
        <v>38</v>
      </c>
      <c r="G481" s="391" t="s">
        <v>9</v>
      </c>
      <c r="H481" s="393">
        <v>1</v>
      </c>
      <c r="I481" s="391" t="s">
        <v>10</v>
      </c>
      <c r="J481" s="394" t="s">
        <v>1058</v>
      </c>
      <c r="K481" s="395">
        <v>16.2</v>
      </c>
      <c r="L481" s="395">
        <v>16.2</v>
      </c>
    </row>
    <row r="482" spans="2:12" ht="18">
      <c r="B482" s="391" t="s">
        <v>89</v>
      </c>
      <c r="C482" s="391" t="s">
        <v>127</v>
      </c>
      <c r="D482" s="391" t="s">
        <v>137</v>
      </c>
      <c r="E482" s="391" t="s">
        <v>986</v>
      </c>
      <c r="F482" s="392" t="s">
        <v>15</v>
      </c>
      <c r="G482" s="391" t="s">
        <v>11</v>
      </c>
      <c r="H482" s="393">
        <v>0.51</v>
      </c>
      <c r="I482" s="391" t="s">
        <v>13</v>
      </c>
      <c r="J482" s="394" t="s">
        <v>1058</v>
      </c>
      <c r="K482" s="395">
        <v>11.2</v>
      </c>
      <c r="L482" s="395">
        <v>5.7119999999999997</v>
      </c>
    </row>
    <row r="483" spans="2:12" ht="18">
      <c r="B483" s="391" t="s">
        <v>89</v>
      </c>
      <c r="C483" s="391" t="s">
        <v>127</v>
      </c>
      <c r="D483" s="391" t="s">
        <v>137</v>
      </c>
      <c r="E483" s="391" t="s">
        <v>147</v>
      </c>
      <c r="F483" s="392" t="s">
        <v>15</v>
      </c>
      <c r="G483" s="391" t="s">
        <v>11</v>
      </c>
      <c r="H483" s="393">
        <v>0.5</v>
      </c>
      <c r="I483" s="391" t="s">
        <v>13</v>
      </c>
      <c r="J483" s="394" t="s">
        <v>1058</v>
      </c>
      <c r="K483" s="395">
        <v>393</v>
      </c>
      <c r="L483" s="395">
        <v>196.5</v>
      </c>
    </row>
    <row r="484" spans="2:12" ht="18">
      <c r="B484" s="391" t="s">
        <v>89</v>
      </c>
      <c r="C484" s="391" t="s">
        <v>127</v>
      </c>
      <c r="D484" s="391" t="s">
        <v>137</v>
      </c>
      <c r="E484" s="391" t="s">
        <v>150</v>
      </c>
      <c r="F484" s="392" t="s">
        <v>15</v>
      </c>
      <c r="G484" s="391" t="s">
        <v>9</v>
      </c>
      <c r="H484" s="393">
        <v>1</v>
      </c>
      <c r="I484" s="391" t="s">
        <v>10</v>
      </c>
      <c r="J484" s="394" t="s">
        <v>1058</v>
      </c>
      <c r="K484" s="395">
        <v>304</v>
      </c>
      <c r="L484" s="395">
        <v>304</v>
      </c>
    </row>
    <row r="485" spans="2:12" ht="18">
      <c r="B485" s="391" t="s">
        <v>89</v>
      </c>
      <c r="C485" s="391" t="s">
        <v>127</v>
      </c>
      <c r="D485" s="391" t="s">
        <v>137</v>
      </c>
      <c r="E485" s="391" t="s">
        <v>158</v>
      </c>
      <c r="F485" s="392" t="s">
        <v>45</v>
      </c>
      <c r="G485" s="391" t="s">
        <v>11</v>
      </c>
      <c r="H485" s="393">
        <v>1</v>
      </c>
      <c r="I485" s="391" t="s">
        <v>10</v>
      </c>
      <c r="J485" s="394" t="s">
        <v>1058</v>
      </c>
      <c r="K485" s="395">
        <v>440</v>
      </c>
      <c r="L485" s="395">
        <v>440</v>
      </c>
    </row>
    <row r="486" spans="2:12" ht="18">
      <c r="B486" s="391" t="s">
        <v>89</v>
      </c>
      <c r="C486" s="391" t="s">
        <v>127</v>
      </c>
      <c r="D486" s="391" t="s">
        <v>137</v>
      </c>
      <c r="E486" s="391" t="s">
        <v>987</v>
      </c>
      <c r="F486" s="392" t="s">
        <v>1059</v>
      </c>
      <c r="G486" s="391" t="s">
        <v>9</v>
      </c>
      <c r="H486" s="393">
        <v>1</v>
      </c>
      <c r="I486" s="391" t="s">
        <v>10</v>
      </c>
      <c r="J486" s="394" t="s">
        <v>1058</v>
      </c>
      <c r="K486" s="395">
        <v>0.624</v>
      </c>
      <c r="L486" s="395">
        <v>0.624</v>
      </c>
    </row>
    <row r="487" spans="2:12" ht="18">
      <c r="B487" s="391" t="s">
        <v>89</v>
      </c>
      <c r="C487" s="391" t="s">
        <v>127</v>
      </c>
      <c r="D487" s="391" t="s">
        <v>137</v>
      </c>
      <c r="E487" s="391" t="s">
        <v>164</v>
      </c>
      <c r="F487" s="392" t="s">
        <v>1059</v>
      </c>
      <c r="G487" s="391" t="s">
        <v>9</v>
      </c>
      <c r="H487" s="393">
        <v>1</v>
      </c>
      <c r="I487" s="391" t="s">
        <v>10</v>
      </c>
      <c r="J487" s="394" t="s">
        <v>1058</v>
      </c>
      <c r="K487" s="395">
        <v>29</v>
      </c>
      <c r="L487" s="395">
        <v>29</v>
      </c>
    </row>
    <row r="488" spans="2:12" ht="18">
      <c r="B488" s="391" t="s">
        <v>89</v>
      </c>
      <c r="C488" s="391" t="s">
        <v>127</v>
      </c>
      <c r="D488" s="391" t="s">
        <v>137</v>
      </c>
      <c r="E488" s="391" t="s">
        <v>988</v>
      </c>
      <c r="F488" s="392" t="s">
        <v>38</v>
      </c>
      <c r="G488" s="391" t="s">
        <v>11</v>
      </c>
      <c r="H488" s="393">
        <v>1</v>
      </c>
      <c r="I488" s="391" t="s">
        <v>10</v>
      </c>
      <c r="J488" s="394" t="s">
        <v>1058</v>
      </c>
      <c r="K488" s="395">
        <v>20</v>
      </c>
      <c r="L488" s="395">
        <v>20</v>
      </c>
    </row>
    <row r="489" spans="2:12" ht="18">
      <c r="B489" s="391" t="s">
        <v>89</v>
      </c>
      <c r="C489" s="391" t="s">
        <v>127</v>
      </c>
      <c r="D489" s="391" t="s">
        <v>137</v>
      </c>
      <c r="E489" s="391" t="s">
        <v>153</v>
      </c>
      <c r="F489" s="392" t="s">
        <v>15</v>
      </c>
      <c r="G489" s="391" t="s">
        <v>9</v>
      </c>
      <c r="H489" s="393">
        <v>0.5</v>
      </c>
      <c r="I489" s="391" t="s">
        <v>13</v>
      </c>
      <c r="J489" s="394" t="s">
        <v>1058</v>
      </c>
      <c r="K489" s="395">
        <v>287</v>
      </c>
      <c r="L489" s="395">
        <v>143.5</v>
      </c>
    </row>
    <row r="490" spans="2:12" ht="18">
      <c r="B490" s="391" t="s">
        <v>89</v>
      </c>
      <c r="C490" s="391" t="s">
        <v>127</v>
      </c>
      <c r="D490" s="391" t="s">
        <v>137</v>
      </c>
      <c r="E490" s="391" t="s">
        <v>989</v>
      </c>
      <c r="F490" s="392" t="s">
        <v>1059</v>
      </c>
      <c r="G490" s="391" t="s">
        <v>9</v>
      </c>
      <c r="H490" s="393">
        <v>1</v>
      </c>
      <c r="I490" s="391" t="s">
        <v>10</v>
      </c>
      <c r="J490" s="394" t="s">
        <v>1058</v>
      </c>
      <c r="K490" s="395">
        <v>2.2000000000000002</v>
      </c>
      <c r="L490" s="395">
        <v>2.2000000000000002</v>
      </c>
    </row>
    <row r="491" spans="2:12" ht="18">
      <c r="B491" s="391" t="s">
        <v>89</v>
      </c>
      <c r="C491" s="391" t="s">
        <v>127</v>
      </c>
      <c r="D491" s="391" t="s">
        <v>137</v>
      </c>
      <c r="E491" s="391" t="s">
        <v>165</v>
      </c>
      <c r="F491" s="392" t="s">
        <v>1059</v>
      </c>
      <c r="G491" s="391" t="s">
        <v>9</v>
      </c>
      <c r="H491" s="393">
        <v>1</v>
      </c>
      <c r="I491" s="391" t="s">
        <v>10</v>
      </c>
      <c r="J491" s="394" t="s">
        <v>1058</v>
      </c>
      <c r="K491" s="395">
        <v>42.6</v>
      </c>
      <c r="L491" s="395">
        <v>42.6</v>
      </c>
    </row>
    <row r="492" spans="2:12" ht="18">
      <c r="B492" s="391" t="s">
        <v>89</v>
      </c>
      <c r="C492" s="391" t="s">
        <v>127</v>
      </c>
      <c r="D492" s="391" t="s">
        <v>137</v>
      </c>
      <c r="E492" s="391" t="s">
        <v>166</v>
      </c>
      <c r="F492" s="392" t="s">
        <v>1059</v>
      </c>
      <c r="G492" s="391" t="s">
        <v>9</v>
      </c>
      <c r="H492" s="393">
        <v>1</v>
      </c>
      <c r="I492" s="391" t="s">
        <v>10</v>
      </c>
      <c r="J492" s="394" t="s">
        <v>1058</v>
      </c>
      <c r="K492" s="395">
        <v>28.9</v>
      </c>
      <c r="L492" s="395">
        <v>28.9</v>
      </c>
    </row>
    <row r="493" spans="2:12" ht="18">
      <c r="B493" s="391" t="s">
        <v>89</v>
      </c>
      <c r="C493" s="391" t="s">
        <v>127</v>
      </c>
      <c r="D493" s="391" t="s">
        <v>137</v>
      </c>
      <c r="E493" s="391" t="s">
        <v>161</v>
      </c>
      <c r="F493" s="392" t="s">
        <v>45</v>
      </c>
      <c r="G493" s="391" t="s">
        <v>11</v>
      </c>
      <c r="H493" s="393">
        <v>1</v>
      </c>
      <c r="I493" s="391" t="s">
        <v>10</v>
      </c>
      <c r="J493" s="394" t="s">
        <v>1058</v>
      </c>
      <c r="K493" s="395">
        <v>65</v>
      </c>
      <c r="L493" s="395">
        <v>65</v>
      </c>
    </row>
    <row r="494" spans="2:12" ht="18">
      <c r="B494" s="391" t="s">
        <v>89</v>
      </c>
      <c r="C494" s="391" t="s">
        <v>127</v>
      </c>
      <c r="D494" s="391" t="s">
        <v>137</v>
      </c>
      <c r="E494" s="391" t="s">
        <v>990</v>
      </c>
      <c r="F494" s="392" t="s">
        <v>1059</v>
      </c>
      <c r="G494" s="391" t="s">
        <v>9</v>
      </c>
      <c r="H494" s="393">
        <v>1</v>
      </c>
      <c r="I494" s="391" t="s">
        <v>10</v>
      </c>
      <c r="J494" s="394" t="s">
        <v>1058</v>
      </c>
      <c r="K494" s="395">
        <v>2</v>
      </c>
      <c r="L494" s="395">
        <v>2</v>
      </c>
    </row>
    <row r="495" spans="2:12" ht="18">
      <c r="B495" s="391" t="s">
        <v>89</v>
      </c>
      <c r="C495" s="391" t="s">
        <v>127</v>
      </c>
      <c r="D495" s="391" t="s">
        <v>137</v>
      </c>
      <c r="E495" s="391" t="s">
        <v>991</v>
      </c>
      <c r="F495" s="392" t="s">
        <v>38</v>
      </c>
      <c r="G495" s="391" t="s">
        <v>9</v>
      </c>
      <c r="H495" s="393">
        <v>1</v>
      </c>
      <c r="I495" s="391" t="s">
        <v>10</v>
      </c>
      <c r="J495" s="394" t="s">
        <v>1058</v>
      </c>
      <c r="K495" s="395">
        <v>22.5</v>
      </c>
      <c r="L495" s="395">
        <v>22.5</v>
      </c>
    </row>
    <row r="496" spans="2:12" ht="18">
      <c r="B496" s="391" t="s">
        <v>89</v>
      </c>
      <c r="C496" s="391" t="s">
        <v>127</v>
      </c>
      <c r="D496" s="391" t="s">
        <v>137</v>
      </c>
      <c r="E496" s="391" t="s">
        <v>142</v>
      </c>
      <c r="F496" s="392" t="s">
        <v>15</v>
      </c>
      <c r="G496" s="391" t="s">
        <v>9</v>
      </c>
      <c r="H496" s="393">
        <v>1</v>
      </c>
      <c r="I496" s="391" t="s">
        <v>10</v>
      </c>
      <c r="J496" s="394" t="s">
        <v>1058</v>
      </c>
      <c r="K496" s="395">
        <v>609</v>
      </c>
      <c r="L496" s="395">
        <v>609</v>
      </c>
    </row>
    <row r="497" spans="2:12" ht="18">
      <c r="B497" s="391" t="s">
        <v>89</v>
      </c>
      <c r="C497" s="391" t="s">
        <v>127</v>
      </c>
      <c r="D497" s="391" t="s">
        <v>137</v>
      </c>
      <c r="E497" s="391" t="s">
        <v>167</v>
      </c>
      <c r="F497" s="392" t="s">
        <v>1059</v>
      </c>
      <c r="G497" s="391" t="s">
        <v>9</v>
      </c>
      <c r="H497" s="393">
        <v>1</v>
      </c>
      <c r="I497" s="391" t="s">
        <v>10</v>
      </c>
      <c r="J497" s="394" t="s">
        <v>1058</v>
      </c>
      <c r="K497" s="395">
        <v>2.1</v>
      </c>
      <c r="L497" s="395">
        <v>2.1</v>
      </c>
    </row>
    <row r="498" spans="2:12" ht="18">
      <c r="B498" s="391" t="s">
        <v>89</v>
      </c>
      <c r="C498" s="391" t="s">
        <v>127</v>
      </c>
      <c r="D498" s="391" t="s">
        <v>137</v>
      </c>
      <c r="E498" s="391" t="s">
        <v>167</v>
      </c>
      <c r="F498" s="392" t="s">
        <v>42</v>
      </c>
      <c r="G498" s="391" t="s">
        <v>9</v>
      </c>
      <c r="H498" s="393">
        <v>1</v>
      </c>
      <c r="I498" s="391" t="s">
        <v>10</v>
      </c>
      <c r="J498" s="394" t="s">
        <v>1058</v>
      </c>
      <c r="K498" s="395">
        <v>22.1</v>
      </c>
      <c r="L498" s="395">
        <v>22.1</v>
      </c>
    </row>
    <row r="499" spans="2:12" ht="18">
      <c r="B499" s="391" t="s">
        <v>89</v>
      </c>
      <c r="C499" s="391" t="s">
        <v>127</v>
      </c>
      <c r="D499" s="391" t="s">
        <v>137</v>
      </c>
      <c r="E499" s="391" t="s">
        <v>992</v>
      </c>
      <c r="F499" s="392" t="s">
        <v>1059</v>
      </c>
      <c r="G499" s="391" t="s">
        <v>9</v>
      </c>
      <c r="H499" s="393">
        <v>1</v>
      </c>
      <c r="I499" s="391" t="s">
        <v>10</v>
      </c>
      <c r="J499" s="394" t="s">
        <v>1058</v>
      </c>
      <c r="K499" s="395">
        <v>6.4</v>
      </c>
      <c r="L499" s="395">
        <v>6.4</v>
      </c>
    </row>
    <row r="500" spans="2:12" ht="18">
      <c r="B500" s="391" t="s">
        <v>89</v>
      </c>
      <c r="C500" s="391" t="s">
        <v>127</v>
      </c>
      <c r="D500" s="391" t="s">
        <v>137</v>
      </c>
      <c r="E500" s="391" t="s">
        <v>993</v>
      </c>
      <c r="F500" s="392" t="s">
        <v>15</v>
      </c>
      <c r="G500" s="391" t="s">
        <v>11</v>
      </c>
      <c r="H500" s="393">
        <v>1</v>
      </c>
      <c r="I500" s="391" t="s">
        <v>10</v>
      </c>
      <c r="J500" s="394" t="s">
        <v>1058</v>
      </c>
      <c r="K500" s="395">
        <v>27</v>
      </c>
      <c r="L500" s="395">
        <v>27</v>
      </c>
    </row>
    <row r="501" spans="2:12" ht="18">
      <c r="B501" s="391" t="s">
        <v>89</v>
      </c>
      <c r="C501" s="391" t="s">
        <v>127</v>
      </c>
      <c r="D501" s="391" t="s">
        <v>137</v>
      </c>
      <c r="E501" s="391" t="s">
        <v>994</v>
      </c>
      <c r="F501" s="392" t="s">
        <v>15</v>
      </c>
      <c r="G501" s="391" t="s">
        <v>11</v>
      </c>
      <c r="H501" s="393">
        <v>0.5</v>
      </c>
      <c r="I501" s="391" t="s">
        <v>13</v>
      </c>
      <c r="J501" s="394" t="s">
        <v>1058</v>
      </c>
      <c r="K501" s="395">
        <v>4.4000000000000004</v>
      </c>
      <c r="L501" s="395">
        <v>2.2000000000000002</v>
      </c>
    </row>
    <row r="502" spans="2:12" ht="18">
      <c r="B502" s="391" t="s">
        <v>89</v>
      </c>
      <c r="C502" s="391" t="s">
        <v>127</v>
      </c>
      <c r="D502" s="391" t="s">
        <v>137</v>
      </c>
      <c r="E502" s="391" t="s">
        <v>995</v>
      </c>
      <c r="F502" s="392" t="s">
        <v>15</v>
      </c>
      <c r="G502" s="391" t="s">
        <v>9</v>
      </c>
      <c r="H502" s="393">
        <v>1</v>
      </c>
      <c r="I502" s="391" t="s">
        <v>10</v>
      </c>
      <c r="J502" s="394" t="s">
        <v>1058</v>
      </c>
      <c r="K502" s="395">
        <v>95.7</v>
      </c>
      <c r="L502" s="395">
        <v>95.7</v>
      </c>
    </row>
    <row r="503" spans="2:12" ht="18">
      <c r="B503" s="391" t="s">
        <v>89</v>
      </c>
      <c r="C503" s="391" t="s">
        <v>127</v>
      </c>
      <c r="D503" s="391" t="s">
        <v>137</v>
      </c>
      <c r="E503" s="391" t="s">
        <v>996</v>
      </c>
      <c r="F503" s="392" t="s">
        <v>15</v>
      </c>
      <c r="G503" s="391" t="s">
        <v>9</v>
      </c>
      <c r="H503" s="393">
        <v>1</v>
      </c>
      <c r="I503" s="391" t="s">
        <v>10</v>
      </c>
      <c r="J503" s="394" t="s">
        <v>1058</v>
      </c>
      <c r="K503" s="395">
        <v>67</v>
      </c>
      <c r="L503" s="395">
        <v>67</v>
      </c>
    </row>
    <row r="504" spans="2:12" ht="18">
      <c r="B504" s="391" t="s">
        <v>89</v>
      </c>
      <c r="C504" s="391" t="s">
        <v>127</v>
      </c>
      <c r="D504" s="391" t="s">
        <v>137</v>
      </c>
      <c r="E504" s="391" t="s">
        <v>997</v>
      </c>
      <c r="F504" s="392" t="s">
        <v>1059</v>
      </c>
      <c r="G504" s="391" t="s">
        <v>11</v>
      </c>
      <c r="H504" s="393">
        <v>1</v>
      </c>
      <c r="I504" s="391" t="s">
        <v>10</v>
      </c>
      <c r="J504" s="394" t="s">
        <v>1058</v>
      </c>
      <c r="K504" s="395">
        <v>7.3</v>
      </c>
      <c r="L504" s="395">
        <v>7.3</v>
      </c>
    </row>
    <row r="505" spans="2:12" ht="18">
      <c r="B505" s="391" t="s">
        <v>89</v>
      </c>
      <c r="C505" s="391" t="s">
        <v>127</v>
      </c>
      <c r="D505" s="391" t="s">
        <v>137</v>
      </c>
      <c r="E505" s="391" t="s">
        <v>140</v>
      </c>
      <c r="F505" s="392" t="s">
        <v>15</v>
      </c>
      <c r="G505" s="391" t="s">
        <v>9</v>
      </c>
      <c r="H505" s="393">
        <v>1</v>
      </c>
      <c r="I505" s="391" t="s">
        <v>10</v>
      </c>
      <c r="J505" s="394" t="s">
        <v>1058</v>
      </c>
      <c r="K505" s="395">
        <v>746</v>
      </c>
      <c r="L505" s="395">
        <v>746</v>
      </c>
    </row>
    <row r="506" spans="2:12" ht="18">
      <c r="B506" s="391" t="s">
        <v>89</v>
      </c>
      <c r="C506" s="391" t="s">
        <v>998</v>
      </c>
      <c r="D506" s="391" t="s">
        <v>43</v>
      </c>
      <c r="E506" s="391" t="s">
        <v>170</v>
      </c>
      <c r="F506" s="392" t="s">
        <v>12</v>
      </c>
      <c r="G506" s="391" t="s">
        <v>11</v>
      </c>
      <c r="H506" s="393">
        <v>1</v>
      </c>
      <c r="I506" s="391" t="s">
        <v>10</v>
      </c>
      <c r="J506" s="394" t="s">
        <v>1058</v>
      </c>
      <c r="K506" s="395">
        <v>86</v>
      </c>
      <c r="L506" s="395">
        <v>86</v>
      </c>
    </row>
    <row r="507" spans="2:12" ht="18">
      <c r="B507" s="391" t="s">
        <v>89</v>
      </c>
      <c r="C507" s="391" t="s">
        <v>998</v>
      </c>
      <c r="D507" s="391" t="s">
        <v>43</v>
      </c>
      <c r="E507" s="391" t="s">
        <v>168</v>
      </c>
      <c r="F507" s="392" t="s">
        <v>12</v>
      </c>
      <c r="G507" s="391" t="s">
        <v>11</v>
      </c>
      <c r="H507" s="393">
        <v>1</v>
      </c>
      <c r="I507" s="391" t="s">
        <v>10</v>
      </c>
      <c r="J507" s="394" t="s">
        <v>1058</v>
      </c>
      <c r="K507" s="395">
        <v>58</v>
      </c>
      <c r="L507" s="395">
        <v>58</v>
      </c>
    </row>
    <row r="508" spans="2:12" ht="18">
      <c r="B508" s="391" t="s">
        <v>89</v>
      </c>
      <c r="C508" s="391" t="s">
        <v>998</v>
      </c>
      <c r="D508" s="391" t="s">
        <v>43</v>
      </c>
      <c r="E508" s="391" t="s">
        <v>169</v>
      </c>
      <c r="F508" s="392" t="s">
        <v>12</v>
      </c>
      <c r="G508" s="391" t="s">
        <v>11</v>
      </c>
      <c r="H508" s="393">
        <v>1</v>
      </c>
      <c r="I508" s="391" t="s">
        <v>10</v>
      </c>
      <c r="J508" s="394" t="s">
        <v>1058</v>
      </c>
      <c r="K508" s="395">
        <v>98.26</v>
      </c>
      <c r="L508" s="395">
        <v>98.26</v>
      </c>
    </row>
    <row r="509" spans="2:12" ht="18">
      <c r="B509" s="391" t="s">
        <v>89</v>
      </c>
      <c r="C509" s="391" t="s">
        <v>998</v>
      </c>
      <c r="D509" s="391" t="s">
        <v>43</v>
      </c>
      <c r="E509" s="391" t="s">
        <v>171</v>
      </c>
      <c r="F509" s="392" t="s">
        <v>12</v>
      </c>
      <c r="G509" s="391" t="s">
        <v>11</v>
      </c>
      <c r="H509" s="393">
        <v>1</v>
      </c>
      <c r="I509" s="391" t="s">
        <v>10</v>
      </c>
      <c r="J509" s="394" t="s">
        <v>1058</v>
      </c>
      <c r="K509" s="395">
        <v>27.6</v>
      </c>
      <c r="L509" s="395">
        <v>27.6</v>
      </c>
    </row>
    <row r="510" spans="2:12" ht="18">
      <c r="B510" s="391" t="s">
        <v>89</v>
      </c>
      <c r="C510" s="391" t="s">
        <v>998</v>
      </c>
      <c r="D510" s="391" t="s">
        <v>73</v>
      </c>
      <c r="E510" s="391" t="s">
        <v>184</v>
      </c>
      <c r="F510" s="392" t="s">
        <v>12</v>
      </c>
      <c r="G510" s="391" t="s">
        <v>11</v>
      </c>
      <c r="H510" s="393">
        <v>1</v>
      </c>
      <c r="I510" s="391" t="s">
        <v>10</v>
      </c>
      <c r="J510" s="394" t="s">
        <v>1058</v>
      </c>
      <c r="K510" s="395">
        <v>549.70000000000005</v>
      </c>
      <c r="L510" s="395">
        <v>549.70000000000005</v>
      </c>
    </row>
    <row r="511" spans="2:12" ht="18">
      <c r="B511" s="396" t="s">
        <v>89</v>
      </c>
      <c r="C511" s="396" t="s">
        <v>998</v>
      </c>
      <c r="D511" s="396" t="s">
        <v>73</v>
      </c>
      <c r="E511" s="396" t="s">
        <v>186</v>
      </c>
      <c r="F511" s="397" t="s">
        <v>42</v>
      </c>
      <c r="G511" s="396" t="s">
        <v>11</v>
      </c>
      <c r="H511" s="393">
        <v>0.49</v>
      </c>
      <c r="I511" s="396" t="s">
        <v>14</v>
      </c>
      <c r="J511" s="394" t="s">
        <v>1058</v>
      </c>
      <c r="K511" s="395">
        <v>532.4</v>
      </c>
      <c r="L511" s="395">
        <v>260.87599999999998</v>
      </c>
    </row>
    <row r="512" spans="2:12" ht="18">
      <c r="B512" s="391" t="s">
        <v>89</v>
      </c>
      <c r="C512" s="391" t="s">
        <v>998</v>
      </c>
      <c r="D512" s="391" t="s">
        <v>73</v>
      </c>
      <c r="E512" s="391" t="s">
        <v>185</v>
      </c>
      <c r="F512" s="392" t="s">
        <v>12</v>
      </c>
      <c r="G512" s="391" t="s">
        <v>11</v>
      </c>
      <c r="H512" s="393">
        <v>1</v>
      </c>
      <c r="I512" s="391" t="s">
        <v>10</v>
      </c>
      <c r="J512" s="394" t="s">
        <v>1058</v>
      </c>
      <c r="K512" s="395">
        <v>27.5</v>
      </c>
      <c r="L512" s="395">
        <v>27.5</v>
      </c>
    </row>
    <row r="513" spans="2:12" ht="18">
      <c r="B513" s="391" t="s">
        <v>89</v>
      </c>
      <c r="C513" s="391" t="s">
        <v>998</v>
      </c>
      <c r="D513" s="391" t="s">
        <v>56</v>
      </c>
      <c r="E513" s="391" t="s">
        <v>1006</v>
      </c>
      <c r="F513" s="392" t="s">
        <v>12</v>
      </c>
      <c r="G513" s="391" t="s">
        <v>11</v>
      </c>
      <c r="H513" s="393">
        <v>1</v>
      </c>
      <c r="I513" s="391" t="s">
        <v>10</v>
      </c>
      <c r="J513" s="394" t="s">
        <v>1058</v>
      </c>
      <c r="K513" s="395">
        <v>6.9</v>
      </c>
      <c r="L513" s="395">
        <v>6.9</v>
      </c>
    </row>
    <row r="514" spans="2:12" ht="18">
      <c r="B514" s="391" t="s">
        <v>89</v>
      </c>
      <c r="C514" s="391" t="s">
        <v>998</v>
      </c>
      <c r="D514" s="391" t="s">
        <v>56</v>
      </c>
      <c r="E514" s="391" t="s">
        <v>1007</v>
      </c>
      <c r="F514" s="392" t="s">
        <v>12</v>
      </c>
      <c r="G514" s="391" t="s">
        <v>11</v>
      </c>
      <c r="H514" s="393">
        <v>1</v>
      </c>
      <c r="I514" s="391" t="s">
        <v>10</v>
      </c>
      <c r="J514" s="394" t="s">
        <v>1058</v>
      </c>
      <c r="K514" s="395">
        <v>6.9</v>
      </c>
      <c r="L514" s="395">
        <v>6.9</v>
      </c>
    </row>
    <row r="515" spans="2:12" ht="18">
      <c r="B515" s="391" t="s">
        <v>89</v>
      </c>
      <c r="C515" s="391" t="s">
        <v>998</v>
      </c>
      <c r="D515" s="391" t="s">
        <v>56</v>
      </c>
      <c r="E515" s="391" t="s">
        <v>1008</v>
      </c>
      <c r="F515" s="392" t="s">
        <v>12</v>
      </c>
      <c r="G515" s="391" t="s">
        <v>11</v>
      </c>
      <c r="H515" s="393">
        <v>1</v>
      </c>
      <c r="I515" s="391" t="s">
        <v>10</v>
      </c>
      <c r="J515" s="394" t="s">
        <v>1058</v>
      </c>
      <c r="K515" s="395">
        <v>14.9</v>
      </c>
      <c r="L515" s="395">
        <v>14.9</v>
      </c>
    </row>
    <row r="516" spans="2:12" ht="18">
      <c r="B516" s="391" t="s">
        <v>89</v>
      </c>
      <c r="C516" s="391" t="s">
        <v>998</v>
      </c>
      <c r="D516" s="391" t="s">
        <v>86</v>
      </c>
      <c r="E516" s="391" t="s">
        <v>188</v>
      </c>
      <c r="F516" s="392" t="s">
        <v>15</v>
      </c>
      <c r="G516" s="391" t="s">
        <v>11</v>
      </c>
      <c r="H516" s="393">
        <v>0.49994</v>
      </c>
      <c r="I516" s="391" t="s">
        <v>13</v>
      </c>
      <c r="J516" s="394" t="s">
        <v>1058</v>
      </c>
      <c r="K516" s="395">
        <v>840</v>
      </c>
      <c r="L516" s="395">
        <v>419.95</v>
      </c>
    </row>
    <row r="517" spans="2:12" ht="18">
      <c r="B517" s="391" t="s">
        <v>89</v>
      </c>
      <c r="C517" s="391" t="s">
        <v>998</v>
      </c>
      <c r="D517" s="391" t="s">
        <v>86</v>
      </c>
      <c r="E517" s="391" t="s">
        <v>189</v>
      </c>
      <c r="F517" s="392" t="s">
        <v>45</v>
      </c>
      <c r="G517" s="391" t="s">
        <v>11</v>
      </c>
      <c r="H517" s="393">
        <v>0.5</v>
      </c>
      <c r="I517" s="391" t="s">
        <v>14</v>
      </c>
      <c r="J517" s="394" t="s">
        <v>1058</v>
      </c>
      <c r="K517" s="395">
        <v>576</v>
      </c>
      <c r="L517" s="395">
        <v>288</v>
      </c>
    </row>
    <row r="518" spans="2:12" ht="18">
      <c r="B518" s="391" t="s">
        <v>89</v>
      </c>
      <c r="C518" s="391" t="s">
        <v>998</v>
      </c>
      <c r="D518" s="391" t="s">
        <v>86</v>
      </c>
      <c r="E518" s="391" t="s">
        <v>187</v>
      </c>
      <c r="F518" s="392" t="s">
        <v>15</v>
      </c>
      <c r="G518" s="391" t="s">
        <v>11</v>
      </c>
      <c r="H518" s="393">
        <v>1</v>
      </c>
      <c r="I518" s="391" t="s">
        <v>10</v>
      </c>
      <c r="J518" s="394" t="s">
        <v>1058</v>
      </c>
      <c r="K518" s="395">
        <v>990</v>
      </c>
      <c r="L518" s="395">
        <v>990</v>
      </c>
    </row>
    <row r="519" spans="2:12" ht="18">
      <c r="B519" s="391" t="s">
        <v>89</v>
      </c>
      <c r="C519" s="391" t="s">
        <v>998</v>
      </c>
      <c r="D519" s="391" t="s">
        <v>65</v>
      </c>
      <c r="E519" s="391" t="s">
        <v>174</v>
      </c>
      <c r="F519" s="392" t="s">
        <v>40</v>
      </c>
      <c r="G519" s="391" t="s">
        <v>11</v>
      </c>
      <c r="H519" s="393">
        <v>1</v>
      </c>
      <c r="I519" s="391" t="s">
        <v>10</v>
      </c>
      <c r="J519" s="394" t="s">
        <v>1058</v>
      </c>
      <c r="K519" s="395">
        <v>1</v>
      </c>
      <c r="L519" s="395">
        <v>1</v>
      </c>
    </row>
    <row r="520" spans="2:12" ht="18">
      <c r="B520" s="391" t="s">
        <v>89</v>
      </c>
      <c r="C520" s="391" t="s">
        <v>998</v>
      </c>
      <c r="D520" s="391" t="s">
        <v>65</v>
      </c>
      <c r="E520" s="391" t="s">
        <v>172</v>
      </c>
      <c r="F520" s="392" t="s">
        <v>1059</v>
      </c>
      <c r="G520" s="391" t="s">
        <v>11</v>
      </c>
      <c r="H520" s="393">
        <v>1</v>
      </c>
      <c r="I520" s="391" t="s">
        <v>10</v>
      </c>
      <c r="J520" s="394" t="s">
        <v>1058</v>
      </c>
      <c r="K520" s="395">
        <v>35.700000000000003</v>
      </c>
      <c r="L520" s="395">
        <v>35.700000000000003</v>
      </c>
    </row>
    <row r="521" spans="2:12" ht="18">
      <c r="B521" s="391" t="s">
        <v>89</v>
      </c>
      <c r="C521" s="391" t="s">
        <v>998</v>
      </c>
      <c r="D521" s="391" t="s">
        <v>65</v>
      </c>
      <c r="E521" s="391" t="s">
        <v>173</v>
      </c>
      <c r="F521" s="392" t="s">
        <v>1059</v>
      </c>
      <c r="G521" s="391" t="s">
        <v>11</v>
      </c>
      <c r="H521" s="393">
        <v>1</v>
      </c>
      <c r="I521" s="391" t="s">
        <v>10</v>
      </c>
      <c r="J521" s="394" t="s">
        <v>1058</v>
      </c>
      <c r="K521" s="395">
        <v>48.33</v>
      </c>
      <c r="L521" s="395">
        <v>48.33</v>
      </c>
    </row>
    <row r="522" spans="2:12" ht="18">
      <c r="B522" s="391" t="s">
        <v>89</v>
      </c>
      <c r="C522" s="391" t="s">
        <v>998</v>
      </c>
      <c r="D522" s="391" t="s">
        <v>175</v>
      </c>
      <c r="E522" s="391" t="s">
        <v>999</v>
      </c>
      <c r="F522" s="392" t="s">
        <v>12</v>
      </c>
      <c r="G522" s="391" t="s">
        <v>11</v>
      </c>
      <c r="H522" s="393">
        <v>1</v>
      </c>
      <c r="I522" s="391" t="s">
        <v>10</v>
      </c>
      <c r="J522" s="394" t="s">
        <v>703</v>
      </c>
      <c r="K522" s="395">
        <v>8.1999999999999993</v>
      </c>
      <c r="L522" s="395">
        <v>8.1999999999999993</v>
      </c>
    </row>
    <row r="523" spans="2:12" ht="18">
      <c r="B523" s="391" t="s">
        <v>89</v>
      </c>
      <c r="C523" s="391" t="s">
        <v>998</v>
      </c>
      <c r="D523" s="391" t="s">
        <v>175</v>
      </c>
      <c r="E523" s="391" t="s">
        <v>1000</v>
      </c>
      <c r="F523" s="392" t="s">
        <v>12</v>
      </c>
      <c r="G523" s="391" t="s">
        <v>11</v>
      </c>
      <c r="H523" s="393">
        <v>1</v>
      </c>
      <c r="I523" s="391" t="s">
        <v>10</v>
      </c>
      <c r="J523" s="394" t="s">
        <v>703</v>
      </c>
      <c r="K523" s="395">
        <v>12.3</v>
      </c>
      <c r="L523" s="395">
        <v>12.3</v>
      </c>
    </row>
    <row r="524" spans="2:12" ht="18">
      <c r="B524" s="391" t="s">
        <v>89</v>
      </c>
      <c r="C524" s="391" t="s">
        <v>998</v>
      </c>
      <c r="D524" s="391" t="s">
        <v>175</v>
      </c>
      <c r="E524" s="391" t="s">
        <v>1001</v>
      </c>
      <c r="F524" s="392" t="s">
        <v>12</v>
      </c>
      <c r="G524" s="391" t="s">
        <v>11</v>
      </c>
      <c r="H524" s="393">
        <v>1</v>
      </c>
      <c r="I524" s="391" t="s">
        <v>10</v>
      </c>
      <c r="J524" s="394" t="s">
        <v>703</v>
      </c>
      <c r="K524" s="395">
        <v>8.1999999999999993</v>
      </c>
      <c r="L524" s="395">
        <v>8.1999999999999993</v>
      </c>
    </row>
    <row r="525" spans="2:12" ht="18">
      <c r="B525" s="391" t="s">
        <v>89</v>
      </c>
      <c r="C525" s="391" t="s">
        <v>998</v>
      </c>
      <c r="D525" s="391" t="s">
        <v>175</v>
      </c>
      <c r="E525" s="391" t="s">
        <v>1005</v>
      </c>
      <c r="F525" s="392" t="s">
        <v>12</v>
      </c>
      <c r="G525" s="391" t="s">
        <v>11</v>
      </c>
      <c r="H525" s="393">
        <v>1</v>
      </c>
      <c r="I525" s="391" t="s">
        <v>10</v>
      </c>
      <c r="J525" s="394" t="s">
        <v>1058</v>
      </c>
      <c r="K525" s="395">
        <v>20</v>
      </c>
      <c r="L525" s="395">
        <v>20</v>
      </c>
    </row>
    <row r="526" spans="2:12" ht="18">
      <c r="B526" s="391" t="s">
        <v>89</v>
      </c>
      <c r="C526" s="391" t="s">
        <v>998</v>
      </c>
      <c r="D526" s="391" t="s">
        <v>175</v>
      </c>
      <c r="E526" s="391" t="s">
        <v>182</v>
      </c>
      <c r="F526" s="392" t="s">
        <v>12</v>
      </c>
      <c r="G526" s="391" t="s">
        <v>11</v>
      </c>
      <c r="H526" s="393">
        <v>1</v>
      </c>
      <c r="I526" s="391" t="s">
        <v>10</v>
      </c>
      <c r="J526" s="394" t="s">
        <v>1058</v>
      </c>
      <c r="K526" s="395">
        <v>2.4</v>
      </c>
      <c r="L526" s="395">
        <v>2.4</v>
      </c>
    </row>
    <row r="527" spans="2:12" ht="18">
      <c r="B527" s="391" t="s">
        <v>89</v>
      </c>
      <c r="C527" s="391" t="s">
        <v>998</v>
      </c>
      <c r="D527" s="391" t="s">
        <v>175</v>
      </c>
      <c r="E527" s="391" t="s">
        <v>176</v>
      </c>
      <c r="F527" s="392" t="s">
        <v>15</v>
      </c>
      <c r="G527" s="391" t="s">
        <v>9</v>
      </c>
      <c r="H527" s="393">
        <v>1</v>
      </c>
      <c r="I527" s="391" t="s">
        <v>10</v>
      </c>
      <c r="J527" s="394" t="s">
        <v>1058</v>
      </c>
      <c r="K527" s="395">
        <v>515</v>
      </c>
      <c r="L527" s="395">
        <v>515</v>
      </c>
    </row>
    <row r="528" spans="2:12" ht="18">
      <c r="B528" s="391" t="s">
        <v>89</v>
      </c>
      <c r="C528" s="391" t="s">
        <v>998</v>
      </c>
      <c r="D528" s="391" t="s">
        <v>175</v>
      </c>
      <c r="E528" s="391" t="s">
        <v>179</v>
      </c>
      <c r="F528" s="392" t="s">
        <v>45</v>
      </c>
      <c r="G528" s="391" t="s">
        <v>9</v>
      </c>
      <c r="H528" s="393">
        <v>0</v>
      </c>
      <c r="I528" s="391" t="s">
        <v>1002</v>
      </c>
      <c r="J528" s="394" t="s">
        <v>1058</v>
      </c>
      <c r="K528" s="395">
        <v>1960</v>
      </c>
      <c r="L528" s="395"/>
    </row>
    <row r="529" spans="2:12" ht="18">
      <c r="B529" s="391" t="s">
        <v>89</v>
      </c>
      <c r="C529" s="391" t="s">
        <v>998</v>
      </c>
      <c r="D529" s="391" t="s">
        <v>175</v>
      </c>
      <c r="E529" s="391" t="s">
        <v>181</v>
      </c>
      <c r="F529" s="392" t="s">
        <v>1059</v>
      </c>
      <c r="G529" s="391" t="s">
        <v>9</v>
      </c>
      <c r="H529" s="393">
        <v>1</v>
      </c>
      <c r="I529" s="391" t="s">
        <v>10</v>
      </c>
      <c r="J529" s="394" t="s">
        <v>1058</v>
      </c>
      <c r="K529" s="395">
        <v>2088</v>
      </c>
      <c r="L529" s="395">
        <v>2088</v>
      </c>
    </row>
    <row r="530" spans="2:12" ht="18">
      <c r="B530" s="391" t="s">
        <v>89</v>
      </c>
      <c r="C530" s="391" t="s">
        <v>998</v>
      </c>
      <c r="D530" s="391" t="s">
        <v>175</v>
      </c>
      <c r="E530" s="391" t="s">
        <v>1003</v>
      </c>
      <c r="F530" s="392" t="s">
        <v>12</v>
      </c>
      <c r="G530" s="391" t="s">
        <v>11</v>
      </c>
      <c r="H530" s="393">
        <v>1</v>
      </c>
      <c r="I530" s="391" t="s">
        <v>10</v>
      </c>
      <c r="J530" s="394" t="s">
        <v>703</v>
      </c>
      <c r="K530" s="395">
        <v>6.15</v>
      </c>
      <c r="L530" s="395">
        <v>6.15</v>
      </c>
    </row>
    <row r="531" spans="2:12" ht="18">
      <c r="B531" s="391" t="s">
        <v>89</v>
      </c>
      <c r="C531" s="391" t="s">
        <v>998</v>
      </c>
      <c r="D531" s="391" t="s">
        <v>175</v>
      </c>
      <c r="E531" s="391" t="s">
        <v>183</v>
      </c>
      <c r="F531" s="392" t="s">
        <v>42</v>
      </c>
      <c r="G531" s="391" t="s">
        <v>9</v>
      </c>
      <c r="H531" s="393">
        <v>1</v>
      </c>
      <c r="I531" s="391" t="s">
        <v>10</v>
      </c>
      <c r="J531" s="394" t="s">
        <v>1058</v>
      </c>
      <c r="K531" s="395">
        <v>129.19999999999999</v>
      </c>
      <c r="L531" s="395">
        <v>129.19999999999999</v>
      </c>
    </row>
    <row r="532" spans="2:12" ht="18">
      <c r="B532" s="391" t="s">
        <v>89</v>
      </c>
      <c r="C532" s="391" t="s">
        <v>998</v>
      </c>
      <c r="D532" s="391" t="s">
        <v>175</v>
      </c>
      <c r="E532" s="391" t="s">
        <v>180</v>
      </c>
      <c r="F532" s="392" t="s">
        <v>45</v>
      </c>
      <c r="G532" s="391" t="s">
        <v>9</v>
      </c>
      <c r="H532" s="393">
        <v>1</v>
      </c>
      <c r="I532" s="391" t="s">
        <v>10</v>
      </c>
      <c r="J532" s="394" t="s">
        <v>1058</v>
      </c>
      <c r="K532" s="395">
        <v>1026</v>
      </c>
      <c r="L532" s="395">
        <v>1026</v>
      </c>
    </row>
    <row r="533" spans="2:12" ht="18">
      <c r="B533" s="391" t="s">
        <v>89</v>
      </c>
      <c r="C533" s="391" t="s">
        <v>998</v>
      </c>
      <c r="D533" s="391" t="s">
        <v>175</v>
      </c>
      <c r="E533" s="391" t="s">
        <v>177</v>
      </c>
      <c r="F533" s="392" t="s">
        <v>15</v>
      </c>
      <c r="G533" s="391" t="s">
        <v>9</v>
      </c>
      <c r="H533" s="393">
        <v>1</v>
      </c>
      <c r="I533" s="391" t="s">
        <v>10</v>
      </c>
      <c r="J533" s="394" t="s">
        <v>1058</v>
      </c>
      <c r="K533" s="395">
        <v>1197</v>
      </c>
      <c r="L533" s="395">
        <v>1197</v>
      </c>
    </row>
    <row r="534" spans="2:12" ht="18">
      <c r="B534" s="391" t="s">
        <v>89</v>
      </c>
      <c r="C534" s="391" t="s">
        <v>998</v>
      </c>
      <c r="D534" s="391" t="s">
        <v>175</v>
      </c>
      <c r="E534" s="391" t="s">
        <v>1004</v>
      </c>
      <c r="F534" s="392" t="s">
        <v>12</v>
      </c>
      <c r="G534" s="391" t="s">
        <v>11</v>
      </c>
      <c r="H534" s="393">
        <v>1</v>
      </c>
      <c r="I534" s="391" t="s">
        <v>10</v>
      </c>
      <c r="J534" s="394" t="s">
        <v>703</v>
      </c>
      <c r="K534" s="395">
        <v>12.3</v>
      </c>
      <c r="L534" s="395">
        <v>12.3</v>
      </c>
    </row>
    <row r="535" spans="2:12" ht="18">
      <c r="B535" s="391" t="s">
        <v>89</v>
      </c>
      <c r="C535" s="391" t="s">
        <v>998</v>
      </c>
      <c r="D535" s="391" t="s">
        <v>175</v>
      </c>
      <c r="E535" s="391" t="s">
        <v>178</v>
      </c>
      <c r="F535" s="392" t="s">
        <v>15</v>
      </c>
      <c r="G535" s="391" t="s">
        <v>9</v>
      </c>
      <c r="H535" s="393">
        <v>1</v>
      </c>
      <c r="I535" s="391" t="s">
        <v>10</v>
      </c>
      <c r="J535" s="394" t="s">
        <v>1058</v>
      </c>
      <c r="K535" s="395">
        <v>1875</v>
      </c>
      <c r="L535" s="395">
        <v>1875</v>
      </c>
    </row>
    <row r="536" spans="2:12" ht="18">
      <c r="B536" s="391" t="s">
        <v>249</v>
      </c>
      <c r="C536" s="391" t="s">
        <v>249</v>
      </c>
      <c r="D536" s="391" t="s">
        <v>8</v>
      </c>
      <c r="E536" s="391" t="s">
        <v>1010</v>
      </c>
      <c r="F536" s="392" t="s">
        <v>15</v>
      </c>
      <c r="G536" s="391" t="s">
        <v>251</v>
      </c>
      <c r="H536" s="393">
        <v>1</v>
      </c>
      <c r="I536" s="391" t="s">
        <v>10</v>
      </c>
      <c r="J536" s="394" t="s">
        <v>1058</v>
      </c>
      <c r="K536" s="395">
        <v>5.4</v>
      </c>
      <c r="L536" s="395">
        <v>5.4</v>
      </c>
    </row>
    <row r="537" spans="2:12" ht="18">
      <c r="B537" s="391" t="s">
        <v>249</v>
      </c>
      <c r="C537" s="391" t="s">
        <v>249</v>
      </c>
      <c r="D537" s="391" t="s">
        <v>8</v>
      </c>
      <c r="E537" s="391" t="s">
        <v>1009</v>
      </c>
      <c r="F537" s="392" t="s">
        <v>38</v>
      </c>
      <c r="G537" s="391" t="s">
        <v>251</v>
      </c>
      <c r="H537" s="393">
        <v>1</v>
      </c>
      <c r="I537" s="391" t="s">
        <v>10</v>
      </c>
      <c r="J537" s="394" t="s">
        <v>1058</v>
      </c>
      <c r="K537" s="395">
        <v>9</v>
      </c>
      <c r="L537" s="395">
        <v>9</v>
      </c>
    </row>
    <row r="538" spans="2:12" ht="18">
      <c r="B538" s="391" t="s">
        <v>249</v>
      </c>
      <c r="C538" s="391" t="s">
        <v>249</v>
      </c>
      <c r="D538" s="391" t="s">
        <v>8</v>
      </c>
      <c r="E538" s="391" t="s">
        <v>1033</v>
      </c>
      <c r="F538" s="392" t="s">
        <v>38</v>
      </c>
      <c r="G538" s="391" t="s">
        <v>251</v>
      </c>
      <c r="H538" s="393">
        <v>1</v>
      </c>
      <c r="I538" s="391" t="s">
        <v>10</v>
      </c>
      <c r="J538" s="394" t="s">
        <v>703</v>
      </c>
      <c r="K538" s="395">
        <v>6.4</v>
      </c>
      <c r="L538" s="395">
        <v>6.4</v>
      </c>
    </row>
    <row r="539" spans="2:12" ht="18">
      <c r="B539" s="391" t="s">
        <v>249</v>
      </c>
      <c r="C539" s="391" t="s">
        <v>249</v>
      </c>
      <c r="D539" s="391" t="s">
        <v>8</v>
      </c>
      <c r="E539" s="391" t="s">
        <v>1017</v>
      </c>
      <c r="F539" s="392" t="s">
        <v>15</v>
      </c>
      <c r="G539" s="391" t="s">
        <v>251</v>
      </c>
      <c r="H539" s="393">
        <v>1</v>
      </c>
      <c r="I539" s="391" t="s">
        <v>10</v>
      </c>
      <c r="J539" s="394" t="s">
        <v>1058</v>
      </c>
      <c r="K539" s="395">
        <v>27.282</v>
      </c>
      <c r="L539" s="395">
        <v>27.282</v>
      </c>
    </row>
    <row r="540" spans="2:12" ht="18">
      <c r="B540" s="391" t="s">
        <v>249</v>
      </c>
      <c r="C540" s="391" t="s">
        <v>249</v>
      </c>
      <c r="D540" s="391" t="s">
        <v>8</v>
      </c>
      <c r="E540" s="391" t="s">
        <v>1018</v>
      </c>
      <c r="F540" s="392" t="s">
        <v>15</v>
      </c>
      <c r="G540" s="391" t="s">
        <v>251</v>
      </c>
      <c r="H540" s="393">
        <v>1</v>
      </c>
      <c r="I540" s="391" t="s">
        <v>10</v>
      </c>
      <c r="J540" s="394" t="s">
        <v>1058</v>
      </c>
      <c r="K540" s="395">
        <v>11</v>
      </c>
      <c r="L540" s="395">
        <v>11</v>
      </c>
    </row>
    <row r="541" spans="2:12" ht="18">
      <c r="B541" s="391" t="s">
        <v>249</v>
      </c>
      <c r="C541" s="391" t="s">
        <v>249</v>
      </c>
      <c r="D541" s="391" t="s">
        <v>8</v>
      </c>
      <c r="E541" s="391" t="s">
        <v>1012</v>
      </c>
      <c r="F541" s="392" t="s">
        <v>15</v>
      </c>
      <c r="G541" s="391" t="s">
        <v>251</v>
      </c>
      <c r="H541" s="393">
        <v>1</v>
      </c>
      <c r="I541" s="391" t="s">
        <v>10</v>
      </c>
      <c r="J541" s="394" t="s">
        <v>1058</v>
      </c>
      <c r="K541" s="395">
        <v>14.5</v>
      </c>
      <c r="L541" s="395">
        <v>14.5</v>
      </c>
    </row>
    <row r="542" spans="2:12" ht="18">
      <c r="B542" s="391" t="s">
        <v>249</v>
      </c>
      <c r="C542" s="391" t="s">
        <v>249</v>
      </c>
      <c r="D542" s="391" t="s">
        <v>8</v>
      </c>
      <c r="E542" s="391" t="s">
        <v>1022</v>
      </c>
      <c r="F542" s="392" t="s">
        <v>15</v>
      </c>
      <c r="G542" s="391" t="s">
        <v>251</v>
      </c>
      <c r="H542" s="393">
        <v>1</v>
      </c>
      <c r="I542" s="391" t="s">
        <v>10</v>
      </c>
      <c r="J542" s="394" t="s">
        <v>1058</v>
      </c>
      <c r="K542" s="395">
        <v>6.907</v>
      </c>
      <c r="L542" s="395">
        <v>6.907</v>
      </c>
    </row>
    <row r="543" spans="2:12" ht="18">
      <c r="B543" s="391" t="s">
        <v>249</v>
      </c>
      <c r="C543" s="391" t="s">
        <v>249</v>
      </c>
      <c r="D543" s="391" t="s">
        <v>8</v>
      </c>
      <c r="E543" s="391" t="s">
        <v>1025</v>
      </c>
      <c r="F543" s="392" t="s">
        <v>15</v>
      </c>
      <c r="G543" s="391" t="s">
        <v>251</v>
      </c>
      <c r="H543" s="393">
        <v>1</v>
      </c>
      <c r="I543" s="391" t="s">
        <v>10</v>
      </c>
      <c r="J543" s="394" t="s">
        <v>1058</v>
      </c>
      <c r="K543" s="395">
        <v>6.7969999999999997</v>
      </c>
      <c r="L543" s="395">
        <v>6.7969999999999997</v>
      </c>
    </row>
    <row r="544" spans="2:12" ht="18">
      <c r="B544" s="391" t="s">
        <v>249</v>
      </c>
      <c r="C544" s="391" t="s">
        <v>249</v>
      </c>
      <c r="D544" s="391" t="s">
        <v>8</v>
      </c>
      <c r="E544" s="391" t="s">
        <v>1030</v>
      </c>
      <c r="F544" s="392" t="s">
        <v>15</v>
      </c>
      <c r="G544" s="391" t="s">
        <v>251</v>
      </c>
      <c r="H544" s="393">
        <v>1</v>
      </c>
      <c r="I544" s="391" t="s">
        <v>10</v>
      </c>
      <c r="J544" s="394" t="s">
        <v>1058</v>
      </c>
      <c r="K544" s="395">
        <v>11.661</v>
      </c>
      <c r="L544" s="395">
        <v>11.661</v>
      </c>
    </row>
    <row r="545" spans="2:12" ht="18">
      <c r="B545" s="391" t="s">
        <v>249</v>
      </c>
      <c r="C545" s="391" t="s">
        <v>249</v>
      </c>
      <c r="D545" s="391" t="s">
        <v>8</v>
      </c>
      <c r="E545" s="391" t="s">
        <v>1028</v>
      </c>
      <c r="F545" s="392" t="s">
        <v>15</v>
      </c>
      <c r="G545" s="391" t="s">
        <v>251</v>
      </c>
      <c r="H545" s="393">
        <v>1</v>
      </c>
      <c r="I545" s="391" t="s">
        <v>10</v>
      </c>
      <c r="J545" s="394" t="s">
        <v>1058</v>
      </c>
      <c r="K545" s="395">
        <v>11.9</v>
      </c>
      <c r="L545" s="395">
        <v>11.9</v>
      </c>
    </row>
    <row r="546" spans="2:12" ht="18">
      <c r="B546" s="391" t="s">
        <v>249</v>
      </c>
      <c r="C546" s="391" t="s">
        <v>249</v>
      </c>
      <c r="D546" s="391" t="s">
        <v>8</v>
      </c>
      <c r="E546" s="391" t="s">
        <v>1019</v>
      </c>
      <c r="F546" s="392" t="s">
        <v>15</v>
      </c>
      <c r="G546" s="391" t="s">
        <v>251</v>
      </c>
      <c r="H546" s="393">
        <v>1</v>
      </c>
      <c r="I546" s="391" t="s">
        <v>10</v>
      </c>
      <c r="J546" s="394" t="s">
        <v>1058</v>
      </c>
      <c r="K546" s="395">
        <v>6.8</v>
      </c>
      <c r="L546" s="395">
        <v>6.8</v>
      </c>
    </row>
    <row r="547" spans="2:12" ht="18">
      <c r="B547" s="391" t="s">
        <v>249</v>
      </c>
      <c r="C547" s="391" t="s">
        <v>249</v>
      </c>
      <c r="D547" s="391" t="s">
        <v>8</v>
      </c>
      <c r="E547" s="391" t="s">
        <v>1011</v>
      </c>
      <c r="F547" s="392" t="s">
        <v>15</v>
      </c>
      <c r="G547" s="391" t="s">
        <v>251</v>
      </c>
      <c r="H547" s="393">
        <v>1</v>
      </c>
      <c r="I547" s="391" t="s">
        <v>10</v>
      </c>
      <c r="J547" s="394" t="s">
        <v>1058</v>
      </c>
      <c r="K547" s="395">
        <v>7</v>
      </c>
      <c r="L547" s="395">
        <v>7</v>
      </c>
    </row>
    <row r="548" spans="2:12" ht="18">
      <c r="B548" s="391" t="s">
        <v>249</v>
      </c>
      <c r="C548" s="391" t="s">
        <v>249</v>
      </c>
      <c r="D548" s="391" t="s">
        <v>8</v>
      </c>
      <c r="E548" s="391" t="s">
        <v>1015</v>
      </c>
      <c r="F548" s="392" t="s">
        <v>15</v>
      </c>
      <c r="G548" s="391" t="s">
        <v>251</v>
      </c>
      <c r="H548" s="393">
        <v>1</v>
      </c>
      <c r="I548" s="391" t="s">
        <v>10</v>
      </c>
      <c r="J548" s="394" t="s">
        <v>1058</v>
      </c>
      <c r="K548" s="395">
        <v>7.5</v>
      </c>
      <c r="L548" s="395">
        <v>7.5</v>
      </c>
    </row>
    <row r="549" spans="2:12" ht="18">
      <c r="B549" s="391" t="s">
        <v>249</v>
      </c>
      <c r="C549" s="391" t="s">
        <v>249</v>
      </c>
      <c r="D549" s="391" t="s">
        <v>8</v>
      </c>
      <c r="E549" s="391" t="s">
        <v>1013</v>
      </c>
      <c r="F549" s="392" t="s">
        <v>15</v>
      </c>
      <c r="G549" s="391" t="s">
        <v>251</v>
      </c>
      <c r="H549" s="393">
        <v>1</v>
      </c>
      <c r="I549" s="391" t="s">
        <v>10</v>
      </c>
      <c r="J549" s="394" t="s">
        <v>1058</v>
      </c>
      <c r="K549" s="395">
        <v>44</v>
      </c>
      <c r="L549" s="395">
        <v>44</v>
      </c>
    </row>
    <row r="550" spans="2:12" ht="18">
      <c r="B550" s="391" t="s">
        <v>249</v>
      </c>
      <c r="C550" s="391" t="s">
        <v>249</v>
      </c>
      <c r="D550" s="391" t="s">
        <v>8</v>
      </c>
      <c r="E550" s="391" t="s">
        <v>1014</v>
      </c>
      <c r="F550" s="392" t="s">
        <v>15</v>
      </c>
      <c r="G550" s="391" t="s">
        <v>251</v>
      </c>
      <c r="H550" s="393">
        <v>1</v>
      </c>
      <c r="I550" s="391" t="s">
        <v>10</v>
      </c>
      <c r="J550" s="394" t="s">
        <v>1058</v>
      </c>
      <c r="K550" s="395">
        <v>23</v>
      </c>
      <c r="L550" s="395">
        <v>23</v>
      </c>
    </row>
    <row r="551" spans="2:12" ht="18">
      <c r="B551" s="391" t="s">
        <v>249</v>
      </c>
      <c r="C551" s="391" t="s">
        <v>249</v>
      </c>
      <c r="D551" s="391" t="s">
        <v>8</v>
      </c>
      <c r="E551" s="391" t="s">
        <v>1039</v>
      </c>
      <c r="F551" s="392" t="s">
        <v>15</v>
      </c>
      <c r="G551" s="391" t="s">
        <v>251</v>
      </c>
      <c r="H551" s="393">
        <v>1</v>
      </c>
      <c r="I551" s="391" t="s">
        <v>10</v>
      </c>
      <c r="J551" s="394" t="s">
        <v>1058</v>
      </c>
      <c r="K551" s="395">
        <v>7</v>
      </c>
      <c r="L551" s="395">
        <v>7</v>
      </c>
    </row>
    <row r="552" spans="2:12" ht="18">
      <c r="B552" s="391" t="s">
        <v>249</v>
      </c>
      <c r="C552" s="391" t="s">
        <v>249</v>
      </c>
      <c r="D552" s="391" t="s">
        <v>8</v>
      </c>
      <c r="E552" s="391" t="s">
        <v>260</v>
      </c>
      <c r="F552" s="392" t="s">
        <v>15</v>
      </c>
      <c r="G552" s="391" t="s">
        <v>251</v>
      </c>
      <c r="H552" s="393">
        <v>1</v>
      </c>
      <c r="I552" s="391" t="s">
        <v>10</v>
      </c>
      <c r="J552" s="394" t="s">
        <v>1058</v>
      </c>
      <c r="K552" s="395">
        <v>49.695999999999998</v>
      </c>
      <c r="L552" s="395">
        <v>49.695999999999998</v>
      </c>
    </row>
    <row r="553" spans="2:12" ht="18">
      <c r="B553" s="391" t="s">
        <v>249</v>
      </c>
      <c r="C553" s="391" t="s">
        <v>249</v>
      </c>
      <c r="D553" s="391" t="s">
        <v>8</v>
      </c>
      <c r="E553" s="391" t="s">
        <v>257</v>
      </c>
      <c r="F553" s="392" t="s">
        <v>15</v>
      </c>
      <c r="G553" s="391" t="s">
        <v>251</v>
      </c>
      <c r="H553" s="393">
        <v>1</v>
      </c>
      <c r="I553" s="391" t="s">
        <v>10</v>
      </c>
      <c r="J553" s="394" t="s">
        <v>1058</v>
      </c>
      <c r="K553" s="395">
        <v>63.3</v>
      </c>
      <c r="L553" s="395">
        <v>63.3</v>
      </c>
    </row>
    <row r="554" spans="2:12" ht="18">
      <c r="B554" s="391" t="s">
        <v>249</v>
      </c>
      <c r="C554" s="391" t="s">
        <v>249</v>
      </c>
      <c r="D554" s="391" t="s">
        <v>8</v>
      </c>
      <c r="E554" s="391" t="s">
        <v>1020</v>
      </c>
      <c r="F554" s="392" t="s">
        <v>15</v>
      </c>
      <c r="G554" s="391" t="s">
        <v>251</v>
      </c>
      <c r="H554" s="393">
        <v>1</v>
      </c>
      <c r="I554" s="391" t="s">
        <v>10</v>
      </c>
      <c r="J554" s="394" t="s">
        <v>1058</v>
      </c>
      <c r="K554" s="395">
        <v>11.679</v>
      </c>
      <c r="L554" s="395">
        <v>11.679</v>
      </c>
    </row>
    <row r="555" spans="2:12" ht="18">
      <c r="B555" s="391" t="s">
        <v>249</v>
      </c>
      <c r="C555" s="391" t="s">
        <v>249</v>
      </c>
      <c r="D555" s="391" t="s">
        <v>8</v>
      </c>
      <c r="E555" s="391" t="s">
        <v>1021</v>
      </c>
      <c r="F555" s="392" t="s">
        <v>15</v>
      </c>
      <c r="G555" s="391" t="s">
        <v>251</v>
      </c>
      <c r="H555" s="393">
        <v>1</v>
      </c>
      <c r="I555" s="391" t="s">
        <v>10</v>
      </c>
      <c r="J555" s="394" t="s">
        <v>1058</v>
      </c>
      <c r="K555" s="395">
        <v>20.236000000000001</v>
      </c>
      <c r="L555" s="395">
        <v>20.236000000000001</v>
      </c>
    </row>
    <row r="556" spans="2:12" ht="18">
      <c r="B556" s="391" t="s">
        <v>249</v>
      </c>
      <c r="C556" s="391" t="s">
        <v>249</v>
      </c>
      <c r="D556" s="391" t="s">
        <v>8</v>
      </c>
      <c r="E556" s="391" t="s">
        <v>1026</v>
      </c>
      <c r="F556" s="392" t="s">
        <v>45</v>
      </c>
      <c r="G556" s="391" t="s">
        <v>251</v>
      </c>
      <c r="H556" s="393">
        <v>1</v>
      </c>
      <c r="I556" s="391" t="s">
        <v>10</v>
      </c>
      <c r="J556" s="394" t="s">
        <v>1058</v>
      </c>
      <c r="K556" s="395">
        <v>8.1370000000000005</v>
      </c>
      <c r="L556" s="395">
        <v>8.1370000000000005</v>
      </c>
    </row>
    <row r="557" spans="2:12" ht="18">
      <c r="B557" s="391" t="s">
        <v>249</v>
      </c>
      <c r="C557" s="391" t="s">
        <v>249</v>
      </c>
      <c r="D557" s="391" t="s">
        <v>8</v>
      </c>
      <c r="E557" s="391" t="s">
        <v>1027</v>
      </c>
      <c r="F557" s="392" t="s">
        <v>40</v>
      </c>
      <c r="G557" s="391" t="s">
        <v>251</v>
      </c>
      <c r="H557" s="393">
        <v>1</v>
      </c>
      <c r="I557" s="391" t="s">
        <v>10</v>
      </c>
      <c r="J557" s="394" t="s">
        <v>1058</v>
      </c>
      <c r="K557" s="395">
        <v>7.0000000000000001E-3</v>
      </c>
      <c r="L557" s="395">
        <v>7.0000000000000001E-3</v>
      </c>
    </row>
    <row r="558" spans="2:12" ht="18">
      <c r="B558" s="391" t="s">
        <v>249</v>
      </c>
      <c r="C558" s="391" t="s">
        <v>249</v>
      </c>
      <c r="D558" s="391" t="s">
        <v>8</v>
      </c>
      <c r="E558" s="391" t="s">
        <v>250</v>
      </c>
      <c r="F558" s="392" t="s">
        <v>38</v>
      </c>
      <c r="G558" s="391" t="s">
        <v>251</v>
      </c>
      <c r="H558" s="393">
        <v>1</v>
      </c>
      <c r="I558" s="391" t="s">
        <v>10</v>
      </c>
      <c r="J558" s="394" t="s">
        <v>1058</v>
      </c>
      <c r="K558" s="395">
        <v>37</v>
      </c>
      <c r="L558" s="395">
        <v>37</v>
      </c>
    </row>
    <row r="559" spans="2:12" ht="18">
      <c r="B559" s="391" t="s">
        <v>249</v>
      </c>
      <c r="C559" s="391" t="s">
        <v>249</v>
      </c>
      <c r="D559" s="391" t="s">
        <v>8</v>
      </c>
      <c r="E559" s="391" t="s">
        <v>250</v>
      </c>
      <c r="F559" s="392" t="s">
        <v>15</v>
      </c>
      <c r="G559" s="391" t="s">
        <v>251</v>
      </c>
      <c r="H559" s="393">
        <v>1</v>
      </c>
      <c r="I559" s="391" t="s">
        <v>10</v>
      </c>
      <c r="J559" s="394" t="s">
        <v>1058</v>
      </c>
      <c r="K559" s="395">
        <v>110.748</v>
      </c>
      <c r="L559" s="395">
        <v>110.748</v>
      </c>
    </row>
    <row r="560" spans="2:12" ht="18">
      <c r="B560" s="396" t="s">
        <v>249</v>
      </c>
      <c r="C560" s="396" t="s">
        <v>249</v>
      </c>
      <c r="D560" s="396" t="s">
        <v>8</v>
      </c>
      <c r="E560" s="396" t="s">
        <v>256</v>
      </c>
      <c r="F560" s="397" t="s">
        <v>15</v>
      </c>
      <c r="G560" s="396" t="s">
        <v>251</v>
      </c>
      <c r="H560" s="393">
        <v>1</v>
      </c>
      <c r="I560" s="396" t="s">
        <v>10</v>
      </c>
      <c r="J560" s="394" t="s">
        <v>1058</v>
      </c>
      <c r="K560" s="395">
        <v>66.194999999999993</v>
      </c>
      <c r="L560" s="395">
        <v>66.194999999999993</v>
      </c>
    </row>
    <row r="561" spans="2:12" ht="18">
      <c r="B561" s="396" t="s">
        <v>249</v>
      </c>
      <c r="C561" s="396" t="s">
        <v>249</v>
      </c>
      <c r="D561" s="396" t="s">
        <v>8</v>
      </c>
      <c r="E561" s="396" t="s">
        <v>1023</v>
      </c>
      <c r="F561" s="397" t="s">
        <v>15</v>
      </c>
      <c r="G561" s="396" t="s">
        <v>251</v>
      </c>
      <c r="H561" s="393">
        <v>1</v>
      </c>
      <c r="I561" s="396" t="s">
        <v>10</v>
      </c>
      <c r="J561" s="394" t="s">
        <v>1058</v>
      </c>
      <c r="K561" s="395">
        <v>42.030999999999999</v>
      </c>
      <c r="L561" s="395">
        <v>42.030999999999999</v>
      </c>
    </row>
    <row r="562" spans="2:12" ht="18">
      <c r="B562" s="396" t="s">
        <v>249</v>
      </c>
      <c r="C562" s="396" t="s">
        <v>249</v>
      </c>
      <c r="D562" s="396" t="s">
        <v>8</v>
      </c>
      <c r="E562" s="396" t="s">
        <v>1016</v>
      </c>
      <c r="F562" s="397" t="s">
        <v>15</v>
      </c>
      <c r="G562" s="396" t="s">
        <v>251</v>
      </c>
      <c r="H562" s="393">
        <v>1</v>
      </c>
      <c r="I562" s="396" t="s">
        <v>10</v>
      </c>
      <c r="J562" s="394" t="s">
        <v>1058</v>
      </c>
      <c r="K562" s="395">
        <v>10.8</v>
      </c>
      <c r="L562" s="395">
        <v>10.8</v>
      </c>
    </row>
    <row r="563" spans="2:12" ht="18">
      <c r="B563" s="391" t="s">
        <v>249</v>
      </c>
      <c r="C563" s="391" t="s">
        <v>249</v>
      </c>
      <c r="D563" s="391" t="s">
        <v>8</v>
      </c>
      <c r="E563" s="391" t="s">
        <v>255</v>
      </c>
      <c r="F563" s="392" t="s">
        <v>15</v>
      </c>
      <c r="G563" s="391" t="s">
        <v>251</v>
      </c>
      <c r="H563" s="393">
        <v>1</v>
      </c>
      <c r="I563" s="391" t="s">
        <v>10</v>
      </c>
      <c r="J563" s="394" t="s">
        <v>1058</v>
      </c>
      <c r="K563" s="395">
        <v>88</v>
      </c>
      <c r="L563" s="395">
        <v>88</v>
      </c>
    </row>
    <row r="564" spans="2:12" ht="18">
      <c r="B564" s="391" t="s">
        <v>249</v>
      </c>
      <c r="C564" s="391" t="s">
        <v>249</v>
      </c>
      <c r="D564" s="391" t="s">
        <v>8</v>
      </c>
      <c r="E564" s="391" t="s">
        <v>1024</v>
      </c>
      <c r="F564" s="392" t="s">
        <v>15</v>
      </c>
      <c r="G564" s="391" t="s">
        <v>251</v>
      </c>
      <c r="H564" s="393">
        <v>1</v>
      </c>
      <c r="I564" s="391" t="s">
        <v>10</v>
      </c>
      <c r="J564" s="394" t="s">
        <v>1058</v>
      </c>
      <c r="K564" s="395">
        <v>5.55</v>
      </c>
      <c r="L564" s="395">
        <v>5.55</v>
      </c>
    </row>
    <row r="565" spans="2:12" ht="18">
      <c r="B565" s="391" t="s">
        <v>249</v>
      </c>
      <c r="C565" s="391" t="s">
        <v>249</v>
      </c>
      <c r="D565" s="391" t="s">
        <v>8</v>
      </c>
      <c r="E565" s="391" t="s">
        <v>1029</v>
      </c>
      <c r="F565" s="392" t="s">
        <v>15</v>
      </c>
      <c r="G565" s="391" t="s">
        <v>251</v>
      </c>
      <c r="H565" s="393">
        <v>1</v>
      </c>
      <c r="I565" s="391" t="s">
        <v>10</v>
      </c>
      <c r="J565" s="394" t="s">
        <v>1058</v>
      </c>
      <c r="K565" s="395">
        <v>6</v>
      </c>
      <c r="L565" s="395">
        <v>6</v>
      </c>
    </row>
    <row r="566" spans="2:12" ht="18">
      <c r="B566" s="391" t="s">
        <v>249</v>
      </c>
      <c r="C566" s="391" t="s">
        <v>249</v>
      </c>
      <c r="D566" s="391" t="s">
        <v>8</v>
      </c>
      <c r="E566" s="391" t="s">
        <v>252</v>
      </c>
      <c r="F566" s="392" t="s">
        <v>15</v>
      </c>
      <c r="G566" s="391" t="s">
        <v>251</v>
      </c>
      <c r="H566" s="393">
        <v>1</v>
      </c>
      <c r="I566" s="391" t="s">
        <v>10</v>
      </c>
      <c r="J566" s="394" t="s">
        <v>1058</v>
      </c>
      <c r="K566" s="395">
        <v>130</v>
      </c>
      <c r="L566" s="395">
        <v>130</v>
      </c>
    </row>
    <row r="567" spans="2:12" ht="18">
      <c r="B567" s="391" t="s">
        <v>249</v>
      </c>
      <c r="C567" s="391" t="s">
        <v>249</v>
      </c>
      <c r="D567" s="391" t="s">
        <v>8</v>
      </c>
      <c r="E567" s="391" t="s">
        <v>253</v>
      </c>
      <c r="F567" s="392" t="s">
        <v>45</v>
      </c>
      <c r="G567" s="391" t="s">
        <v>251</v>
      </c>
      <c r="H567" s="393">
        <v>1</v>
      </c>
      <c r="I567" s="391" t="s">
        <v>10</v>
      </c>
      <c r="J567" s="394" t="s">
        <v>1058</v>
      </c>
      <c r="K567" s="395">
        <v>7</v>
      </c>
      <c r="L567" s="395">
        <v>7</v>
      </c>
    </row>
    <row r="568" spans="2:12" ht="18">
      <c r="B568" s="396" t="s">
        <v>249</v>
      </c>
      <c r="C568" s="396" t="s">
        <v>249</v>
      </c>
      <c r="D568" s="396" t="s">
        <v>8</v>
      </c>
      <c r="E568" s="396" t="s">
        <v>253</v>
      </c>
      <c r="F568" s="397" t="s">
        <v>15</v>
      </c>
      <c r="G568" s="396" t="s">
        <v>251</v>
      </c>
      <c r="H568" s="393">
        <v>1</v>
      </c>
      <c r="I568" s="396" t="s">
        <v>10</v>
      </c>
      <c r="J568" s="394" t="s">
        <v>1058</v>
      </c>
      <c r="K568" s="395">
        <v>130</v>
      </c>
      <c r="L568" s="395">
        <v>130</v>
      </c>
    </row>
    <row r="569" spans="2:12" ht="18">
      <c r="B569" s="391" t="s">
        <v>249</v>
      </c>
      <c r="C569" s="391" t="s">
        <v>249</v>
      </c>
      <c r="D569" s="391" t="s">
        <v>8</v>
      </c>
      <c r="E569" s="391" t="s">
        <v>259</v>
      </c>
      <c r="F569" s="392" t="s">
        <v>15</v>
      </c>
      <c r="G569" s="391" t="s">
        <v>251</v>
      </c>
      <c r="H569" s="393">
        <v>1</v>
      </c>
      <c r="I569" s="391" t="s">
        <v>10</v>
      </c>
      <c r="J569" s="394" t="s">
        <v>1058</v>
      </c>
      <c r="K569" s="395">
        <v>55</v>
      </c>
      <c r="L569" s="395">
        <v>55</v>
      </c>
    </row>
    <row r="570" spans="2:12" ht="18">
      <c r="B570" s="391" t="s">
        <v>249</v>
      </c>
      <c r="C570" s="391" t="s">
        <v>249</v>
      </c>
      <c r="D570" s="391" t="s">
        <v>8</v>
      </c>
      <c r="E570" s="391" t="s">
        <v>1031</v>
      </c>
      <c r="F570" s="392" t="s">
        <v>15</v>
      </c>
      <c r="G570" s="391" t="s">
        <v>251</v>
      </c>
      <c r="H570" s="393">
        <v>1</v>
      </c>
      <c r="I570" s="391" t="s">
        <v>10</v>
      </c>
      <c r="J570" s="394" t="s">
        <v>1058</v>
      </c>
      <c r="K570" s="395">
        <v>46.5</v>
      </c>
      <c r="L570" s="395">
        <v>46.5</v>
      </c>
    </row>
    <row r="571" spans="2:12" ht="18">
      <c r="B571" s="391" t="s">
        <v>249</v>
      </c>
      <c r="C571" s="391" t="s">
        <v>249</v>
      </c>
      <c r="D571" s="391" t="s">
        <v>8</v>
      </c>
      <c r="E571" s="391" t="s">
        <v>1032</v>
      </c>
      <c r="F571" s="392" t="s">
        <v>40</v>
      </c>
      <c r="G571" s="391" t="s">
        <v>251</v>
      </c>
      <c r="H571" s="393">
        <v>1</v>
      </c>
      <c r="I571" s="391" t="s">
        <v>10</v>
      </c>
      <c r="J571" s="394" t="s">
        <v>1058</v>
      </c>
      <c r="K571" s="395">
        <v>0.45</v>
      </c>
      <c r="L571" s="395">
        <v>0.45</v>
      </c>
    </row>
    <row r="572" spans="2:12" ht="18">
      <c r="B572" s="396" t="s">
        <v>249</v>
      </c>
      <c r="C572" s="396" t="s">
        <v>249</v>
      </c>
      <c r="D572" s="396" t="s">
        <v>8</v>
      </c>
      <c r="E572" s="396" t="s">
        <v>1034</v>
      </c>
      <c r="F572" s="397" t="s">
        <v>15</v>
      </c>
      <c r="G572" s="396" t="s">
        <v>251</v>
      </c>
      <c r="H572" s="393">
        <v>1</v>
      </c>
      <c r="I572" s="396" t="s">
        <v>10</v>
      </c>
      <c r="J572" s="394" t="s">
        <v>1058</v>
      </c>
      <c r="K572" s="395">
        <v>5.5</v>
      </c>
      <c r="L572" s="395">
        <v>5.5</v>
      </c>
    </row>
    <row r="573" spans="2:12" ht="18">
      <c r="B573" s="391" t="s">
        <v>249</v>
      </c>
      <c r="C573" s="391" t="s">
        <v>249</v>
      </c>
      <c r="D573" s="391" t="s">
        <v>8</v>
      </c>
      <c r="E573" s="391" t="s">
        <v>1035</v>
      </c>
      <c r="F573" s="392" t="s">
        <v>15</v>
      </c>
      <c r="G573" s="391" t="s">
        <v>251</v>
      </c>
      <c r="H573" s="393">
        <v>1</v>
      </c>
      <c r="I573" s="391" t="s">
        <v>10</v>
      </c>
      <c r="J573" s="394" t="s">
        <v>1058</v>
      </c>
      <c r="K573" s="395">
        <v>44.4</v>
      </c>
      <c r="L573" s="395">
        <v>44.4</v>
      </c>
    </row>
    <row r="574" spans="2:12" ht="18">
      <c r="B574" s="391" t="s">
        <v>249</v>
      </c>
      <c r="C574" s="391" t="s">
        <v>249</v>
      </c>
      <c r="D574" s="391" t="s">
        <v>8</v>
      </c>
      <c r="E574" s="391" t="s">
        <v>1036</v>
      </c>
      <c r="F574" s="392" t="s">
        <v>40</v>
      </c>
      <c r="G574" s="391" t="s">
        <v>251</v>
      </c>
      <c r="H574" s="393">
        <v>1</v>
      </c>
      <c r="I574" s="391" t="s">
        <v>10</v>
      </c>
      <c r="J574" s="394" t="s">
        <v>1058</v>
      </c>
      <c r="K574" s="395">
        <v>4.6660000000000004</v>
      </c>
      <c r="L574" s="395">
        <v>4.6660000000000004</v>
      </c>
    </row>
    <row r="575" spans="2:12" ht="18">
      <c r="B575" s="391" t="s">
        <v>249</v>
      </c>
      <c r="C575" s="391" t="s">
        <v>249</v>
      </c>
      <c r="D575" s="391" t="s">
        <v>8</v>
      </c>
      <c r="E575" s="391" t="s">
        <v>1037</v>
      </c>
      <c r="F575" s="392" t="s">
        <v>15</v>
      </c>
      <c r="G575" s="391" t="s">
        <v>251</v>
      </c>
      <c r="H575" s="393">
        <v>1</v>
      </c>
      <c r="I575" s="391" t="s">
        <v>10</v>
      </c>
      <c r="J575" s="394" t="s">
        <v>1058</v>
      </c>
      <c r="K575" s="395">
        <v>10.199999999999999</v>
      </c>
      <c r="L575" s="395">
        <v>10.199999999999999</v>
      </c>
    </row>
    <row r="576" spans="2:12" ht="18">
      <c r="B576" s="396" t="s">
        <v>249</v>
      </c>
      <c r="C576" s="396" t="s">
        <v>249</v>
      </c>
      <c r="D576" s="396" t="s">
        <v>8</v>
      </c>
      <c r="E576" s="396" t="s">
        <v>258</v>
      </c>
      <c r="F576" s="397" t="s">
        <v>15</v>
      </c>
      <c r="G576" s="396" t="s">
        <v>251</v>
      </c>
      <c r="H576" s="393">
        <v>1</v>
      </c>
      <c r="I576" s="396" t="s">
        <v>10</v>
      </c>
      <c r="J576" s="394" t="s">
        <v>1058</v>
      </c>
      <c r="K576" s="395">
        <v>47.637</v>
      </c>
      <c r="L576" s="395">
        <v>47.637</v>
      </c>
    </row>
    <row r="577" spans="2:12" ht="18">
      <c r="B577" s="391" t="s">
        <v>249</v>
      </c>
      <c r="C577" s="391" t="s">
        <v>249</v>
      </c>
      <c r="D577" s="391" t="s">
        <v>8</v>
      </c>
      <c r="E577" s="391" t="s">
        <v>1038</v>
      </c>
      <c r="F577" s="392" t="s">
        <v>15</v>
      </c>
      <c r="G577" s="391" t="s">
        <v>251</v>
      </c>
      <c r="H577" s="393">
        <v>1</v>
      </c>
      <c r="I577" s="391" t="s">
        <v>10</v>
      </c>
      <c r="J577" s="394" t="s">
        <v>1058</v>
      </c>
      <c r="K577" s="395">
        <v>10.416</v>
      </c>
      <c r="L577" s="395">
        <v>10.416</v>
      </c>
    </row>
    <row r="578" spans="2:12" ht="18">
      <c r="B578" s="391" t="s">
        <v>249</v>
      </c>
      <c r="C578" s="391" t="s">
        <v>249</v>
      </c>
      <c r="D578" s="391" t="s">
        <v>8</v>
      </c>
      <c r="E578" s="391" t="s">
        <v>1137</v>
      </c>
      <c r="F578" s="392" t="s">
        <v>15</v>
      </c>
      <c r="G578" s="391" t="s">
        <v>251</v>
      </c>
      <c r="H578" s="393">
        <v>1</v>
      </c>
      <c r="I578" s="391" t="s">
        <v>10</v>
      </c>
      <c r="J578" s="394" t="s">
        <v>1058</v>
      </c>
      <c r="K578" s="395">
        <v>5.2</v>
      </c>
      <c r="L578" s="395">
        <v>5.2</v>
      </c>
    </row>
    <row r="579" spans="2:12" ht="18">
      <c r="B579" s="391" t="s">
        <v>249</v>
      </c>
      <c r="C579" s="391" t="s">
        <v>249</v>
      </c>
      <c r="D579" s="391" t="s">
        <v>8</v>
      </c>
      <c r="E579" s="391" t="s">
        <v>1040</v>
      </c>
      <c r="F579" s="392" t="s">
        <v>15</v>
      </c>
      <c r="G579" s="391" t="s">
        <v>251</v>
      </c>
      <c r="H579" s="393">
        <v>1</v>
      </c>
      <c r="I579" s="391" t="s">
        <v>10</v>
      </c>
      <c r="J579" s="394" t="s">
        <v>1058</v>
      </c>
      <c r="K579" s="395">
        <v>6.8</v>
      </c>
      <c r="L579" s="395">
        <v>6.8</v>
      </c>
    </row>
    <row r="580" spans="2:12" ht="18">
      <c r="B580" s="391" t="s">
        <v>249</v>
      </c>
      <c r="C580" s="391" t="s">
        <v>249</v>
      </c>
      <c r="D580" s="391" t="s">
        <v>8</v>
      </c>
      <c r="E580" s="391" t="s">
        <v>254</v>
      </c>
      <c r="F580" s="392" t="s">
        <v>15</v>
      </c>
      <c r="G580" s="391" t="s">
        <v>251</v>
      </c>
      <c r="H580" s="393">
        <v>1</v>
      </c>
      <c r="I580" s="391" t="s">
        <v>10</v>
      </c>
      <c r="J580" s="394" t="s">
        <v>1058</v>
      </c>
      <c r="K580" s="395">
        <v>90</v>
      </c>
      <c r="L580" s="395">
        <v>90</v>
      </c>
    </row>
    <row r="581" spans="2:12" ht="18">
      <c r="B581" s="391" t="s">
        <v>249</v>
      </c>
      <c r="C581" s="391" t="s">
        <v>249</v>
      </c>
      <c r="D581" s="391" t="s">
        <v>8</v>
      </c>
      <c r="E581" s="391" t="s">
        <v>1041</v>
      </c>
      <c r="F581" s="392" t="s">
        <v>15</v>
      </c>
      <c r="G581" s="391" t="s">
        <v>251</v>
      </c>
      <c r="H581" s="393">
        <v>1</v>
      </c>
      <c r="I581" s="391" t="s">
        <v>10</v>
      </c>
      <c r="J581" s="394" t="s">
        <v>1058</v>
      </c>
      <c r="K581" s="395">
        <v>5.3849999999999998</v>
      </c>
      <c r="L581" s="395">
        <v>5.3849999999999998</v>
      </c>
    </row>
    <row r="582" spans="2:12" ht="18">
      <c r="B582" s="391" t="s">
        <v>249</v>
      </c>
      <c r="C582" s="391" t="s">
        <v>249</v>
      </c>
      <c r="D582" s="391" t="s">
        <v>266</v>
      </c>
      <c r="E582" s="391" t="s">
        <v>268</v>
      </c>
      <c r="F582" s="392" t="s">
        <v>42</v>
      </c>
      <c r="G582" s="391" t="s">
        <v>251</v>
      </c>
      <c r="H582" s="393">
        <v>1</v>
      </c>
      <c r="I582" s="391" t="s">
        <v>10</v>
      </c>
      <c r="J582" s="394" t="s">
        <v>1058</v>
      </c>
      <c r="K582" s="395">
        <v>122.8</v>
      </c>
      <c r="L582" s="395">
        <v>122.8</v>
      </c>
    </row>
    <row r="583" spans="2:12" ht="18">
      <c r="B583" s="391" t="s">
        <v>249</v>
      </c>
      <c r="C583" s="391" t="s">
        <v>249</v>
      </c>
      <c r="D583" s="391" t="s">
        <v>266</v>
      </c>
      <c r="E583" s="391" t="s">
        <v>269</v>
      </c>
      <c r="F583" s="392" t="s">
        <v>42</v>
      </c>
      <c r="G583" s="391" t="s">
        <v>251</v>
      </c>
      <c r="H583" s="393">
        <v>1</v>
      </c>
      <c r="I583" s="391" t="s">
        <v>10</v>
      </c>
      <c r="J583" s="394" t="s">
        <v>1058</v>
      </c>
      <c r="K583" s="395">
        <v>37.5</v>
      </c>
      <c r="L583" s="395">
        <v>37.5</v>
      </c>
    </row>
    <row r="584" spans="2:12" ht="18">
      <c r="B584" s="391" t="s">
        <v>249</v>
      </c>
      <c r="C584" s="391" t="s">
        <v>249</v>
      </c>
      <c r="D584" s="391" t="s">
        <v>266</v>
      </c>
      <c r="E584" s="391" t="s">
        <v>267</v>
      </c>
      <c r="F584" s="392" t="s">
        <v>1059</v>
      </c>
      <c r="G584" s="391" t="s">
        <v>251</v>
      </c>
      <c r="H584" s="393">
        <v>1</v>
      </c>
      <c r="I584" s="391" t="s">
        <v>10</v>
      </c>
      <c r="J584" s="394" t="s">
        <v>1058</v>
      </c>
      <c r="K584" s="395">
        <v>47.8</v>
      </c>
      <c r="L584" s="395">
        <v>47.8</v>
      </c>
    </row>
    <row r="585" spans="2:12" ht="18">
      <c r="B585" s="391" t="s">
        <v>249</v>
      </c>
      <c r="C585" s="391" t="s">
        <v>249</v>
      </c>
      <c r="D585" s="391" t="s">
        <v>266</v>
      </c>
      <c r="E585" s="391" t="s">
        <v>271</v>
      </c>
      <c r="F585" s="392" t="s">
        <v>40</v>
      </c>
      <c r="G585" s="391" t="s">
        <v>251</v>
      </c>
      <c r="H585" s="393">
        <v>1</v>
      </c>
      <c r="I585" s="391" t="s">
        <v>10</v>
      </c>
      <c r="J585" s="394" t="s">
        <v>1058</v>
      </c>
      <c r="K585" s="395">
        <v>0.502</v>
      </c>
      <c r="L585" s="395">
        <v>0.502</v>
      </c>
    </row>
    <row r="586" spans="2:12" ht="18">
      <c r="B586" s="391" t="s">
        <v>249</v>
      </c>
      <c r="C586" s="391" t="s">
        <v>249</v>
      </c>
      <c r="D586" s="391" t="s">
        <v>266</v>
      </c>
      <c r="E586" s="391" t="s">
        <v>270</v>
      </c>
      <c r="F586" s="392" t="s">
        <v>42</v>
      </c>
      <c r="G586" s="391" t="s">
        <v>251</v>
      </c>
      <c r="H586" s="393">
        <v>1</v>
      </c>
      <c r="I586" s="391" t="s">
        <v>10</v>
      </c>
      <c r="J586" s="394" t="s">
        <v>1058</v>
      </c>
      <c r="K586" s="395">
        <v>98.978999999999999</v>
      </c>
      <c r="L586" s="395">
        <v>98.978999999999999</v>
      </c>
    </row>
    <row r="587" spans="2:12" ht="18">
      <c r="B587" s="391" t="s">
        <v>249</v>
      </c>
      <c r="C587" s="391" t="s">
        <v>249</v>
      </c>
      <c r="D587" s="391" t="s">
        <v>43</v>
      </c>
      <c r="E587" s="391" t="s">
        <v>261</v>
      </c>
      <c r="F587" s="392" t="s">
        <v>15</v>
      </c>
      <c r="G587" s="391" t="s">
        <v>251</v>
      </c>
      <c r="H587" s="393">
        <v>1</v>
      </c>
      <c r="I587" s="391" t="s">
        <v>10</v>
      </c>
      <c r="J587" s="394" t="s">
        <v>1058</v>
      </c>
      <c r="K587" s="395">
        <v>6.01</v>
      </c>
      <c r="L587" s="395">
        <v>6.01</v>
      </c>
    </row>
    <row r="588" spans="2:12" ht="18">
      <c r="B588" s="391" t="s">
        <v>249</v>
      </c>
      <c r="C588" s="391" t="s">
        <v>249</v>
      </c>
      <c r="D588" s="391" t="s">
        <v>73</v>
      </c>
      <c r="E588" s="391" t="s">
        <v>262</v>
      </c>
      <c r="F588" s="392" t="s">
        <v>15</v>
      </c>
      <c r="G588" s="391" t="s">
        <v>251</v>
      </c>
      <c r="H588" s="393">
        <v>1</v>
      </c>
      <c r="I588" s="391" t="s">
        <v>10</v>
      </c>
      <c r="J588" s="394" t="s">
        <v>1058</v>
      </c>
      <c r="K588" s="395">
        <v>94</v>
      </c>
      <c r="L588" s="395">
        <v>94</v>
      </c>
    </row>
    <row r="589" spans="2:12" ht="18">
      <c r="B589" s="391" t="s">
        <v>249</v>
      </c>
      <c r="C589" s="391" t="s">
        <v>249</v>
      </c>
      <c r="D589" s="391" t="s">
        <v>73</v>
      </c>
      <c r="E589" s="391" t="s">
        <v>1047</v>
      </c>
      <c r="F589" s="392" t="s">
        <v>15</v>
      </c>
      <c r="G589" s="391" t="s">
        <v>251</v>
      </c>
      <c r="H589" s="393">
        <v>1</v>
      </c>
      <c r="I589" s="391" t="s">
        <v>10</v>
      </c>
      <c r="J589" s="394" t="s">
        <v>1058</v>
      </c>
      <c r="K589" s="395">
        <v>46.49</v>
      </c>
      <c r="L589" s="395">
        <v>46.49</v>
      </c>
    </row>
    <row r="590" spans="2:12" ht="18">
      <c r="B590" s="391" t="s">
        <v>249</v>
      </c>
      <c r="C590" s="391" t="s">
        <v>249</v>
      </c>
      <c r="D590" s="391" t="s">
        <v>73</v>
      </c>
      <c r="E590" s="391" t="s">
        <v>1048</v>
      </c>
      <c r="F590" s="392" t="s">
        <v>15</v>
      </c>
      <c r="G590" s="391" t="s">
        <v>251</v>
      </c>
      <c r="H590" s="393">
        <v>1</v>
      </c>
      <c r="I590" s="391" t="s">
        <v>10</v>
      </c>
      <c r="J590" s="394" t="s">
        <v>1058</v>
      </c>
      <c r="K590" s="395">
        <v>41.58</v>
      </c>
      <c r="L590" s="395">
        <v>41.58</v>
      </c>
    </row>
    <row r="591" spans="2:12" ht="18">
      <c r="B591" s="391" t="s">
        <v>249</v>
      </c>
      <c r="C591" s="391" t="s">
        <v>249</v>
      </c>
      <c r="D591" s="391" t="s">
        <v>73</v>
      </c>
      <c r="E591" s="391" t="s">
        <v>1049</v>
      </c>
      <c r="F591" s="392" t="s">
        <v>15</v>
      </c>
      <c r="G591" s="391" t="s">
        <v>251</v>
      </c>
      <c r="H591" s="393">
        <v>1</v>
      </c>
      <c r="I591" s="391" t="s">
        <v>10</v>
      </c>
      <c r="J591" s="394" t="s">
        <v>1058</v>
      </c>
      <c r="K591" s="395">
        <v>45.8</v>
      </c>
      <c r="L591" s="395">
        <v>45.8</v>
      </c>
    </row>
    <row r="592" spans="2:12" ht="18">
      <c r="B592" s="391" t="s">
        <v>249</v>
      </c>
      <c r="C592" s="391" t="s">
        <v>249</v>
      </c>
      <c r="D592" s="391" t="s">
        <v>73</v>
      </c>
      <c r="E592" s="391" t="s">
        <v>1050</v>
      </c>
      <c r="F592" s="392" t="s">
        <v>15</v>
      </c>
      <c r="G592" s="391" t="s">
        <v>251</v>
      </c>
      <c r="H592" s="393">
        <v>1</v>
      </c>
      <c r="I592" s="391" t="s">
        <v>10</v>
      </c>
      <c r="J592" s="394" t="s">
        <v>1058</v>
      </c>
      <c r="K592" s="395">
        <v>21.91</v>
      </c>
      <c r="L592" s="395">
        <v>21.91</v>
      </c>
    </row>
    <row r="593" spans="2:12" ht="18">
      <c r="B593" s="391" t="s">
        <v>249</v>
      </c>
      <c r="C593" s="391" t="s">
        <v>249</v>
      </c>
      <c r="D593" s="391" t="s">
        <v>73</v>
      </c>
      <c r="E593" s="391" t="s">
        <v>1051</v>
      </c>
      <c r="F593" s="392" t="s">
        <v>38</v>
      </c>
      <c r="G593" s="391" t="s">
        <v>251</v>
      </c>
      <c r="H593" s="393">
        <v>1</v>
      </c>
      <c r="I593" s="391" t="s">
        <v>10</v>
      </c>
      <c r="J593" s="394" t="s">
        <v>1058</v>
      </c>
      <c r="K593" s="395">
        <v>2</v>
      </c>
      <c r="L593" s="395">
        <v>2</v>
      </c>
    </row>
    <row r="594" spans="2:12" ht="18">
      <c r="B594" s="391" t="s">
        <v>249</v>
      </c>
      <c r="C594" s="391" t="s">
        <v>249</v>
      </c>
      <c r="D594" s="391" t="s">
        <v>73</v>
      </c>
      <c r="E594" s="391" t="s">
        <v>1051</v>
      </c>
      <c r="F594" s="392" t="s">
        <v>15</v>
      </c>
      <c r="G594" s="391" t="s">
        <v>251</v>
      </c>
      <c r="H594" s="393">
        <v>1</v>
      </c>
      <c r="I594" s="391" t="s">
        <v>10</v>
      </c>
      <c r="J594" s="394" t="s">
        <v>1058</v>
      </c>
      <c r="K594" s="395">
        <v>19.815999999999999</v>
      </c>
      <c r="L594" s="395">
        <v>19.815999999999999</v>
      </c>
    </row>
    <row r="595" spans="2:12" ht="18">
      <c r="B595" s="391" t="s">
        <v>249</v>
      </c>
      <c r="C595" s="391" t="s">
        <v>249</v>
      </c>
      <c r="D595" s="391" t="s">
        <v>73</v>
      </c>
      <c r="E595" s="391" t="s">
        <v>263</v>
      </c>
      <c r="F595" s="392" t="s">
        <v>40</v>
      </c>
      <c r="G595" s="391" t="s">
        <v>251</v>
      </c>
      <c r="H595" s="393">
        <v>1</v>
      </c>
      <c r="I595" s="391" t="s">
        <v>10</v>
      </c>
      <c r="J595" s="394" t="s">
        <v>1058</v>
      </c>
      <c r="K595" s="395">
        <v>4</v>
      </c>
      <c r="L595" s="395">
        <v>4</v>
      </c>
    </row>
    <row r="596" spans="2:12" ht="18">
      <c r="B596" s="391" t="s">
        <v>249</v>
      </c>
      <c r="C596" s="391" t="s">
        <v>249</v>
      </c>
      <c r="D596" s="391" t="s">
        <v>272</v>
      </c>
      <c r="E596" s="391" t="s">
        <v>274</v>
      </c>
      <c r="F596" s="392" t="s">
        <v>12</v>
      </c>
      <c r="G596" s="391" t="s">
        <v>251</v>
      </c>
      <c r="H596" s="393">
        <v>1</v>
      </c>
      <c r="I596" s="391" t="s">
        <v>10</v>
      </c>
      <c r="J596" s="394" t="s">
        <v>1058</v>
      </c>
      <c r="K596" s="395">
        <v>13</v>
      </c>
      <c r="L596" s="395">
        <v>13</v>
      </c>
    </row>
    <row r="597" spans="2:12" ht="18">
      <c r="B597" s="391" t="s">
        <v>249</v>
      </c>
      <c r="C597" s="391" t="s">
        <v>249</v>
      </c>
      <c r="D597" s="391" t="s">
        <v>272</v>
      </c>
      <c r="E597" s="391" t="s">
        <v>273</v>
      </c>
      <c r="F597" s="392" t="s">
        <v>40</v>
      </c>
      <c r="G597" s="391" t="s">
        <v>251</v>
      </c>
      <c r="H597" s="393">
        <v>1</v>
      </c>
      <c r="I597" s="391" t="s">
        <v>10</v>
      </c>
      <c r="J597" s="394" t="s">
        <v>1058</v>
      </c>
      <c r="K597" s="395">
        <v>0.21</v>
      </c>
      <c r="L597" s="395">
        <v>0.21</v>
      </c>
    </row>
    <row r="598" spans="2:12" ht="18">
      <c r="B598" s="391" t="s">
        <v>249</v>
      </c>
      <c r="C598" s="391" t="s">
        <v>249</v>
      </c>
      <c r="D598" s="391" t="s">
        <v>458</v>
      </c>
      <c r="E598" s="391" t="s">
        <v>1052</v>
      </c>
      <c r="F598" s="392" t="s">
        <v>15</v>
      </c>
      <c r="G598" s="391" t="s">
        <v>251</v>
      </c>
      <c r="H598" s="393">
        <v>1</v>
      </c>
      <c r="I598" s="391" t="s">
        <v>10</v>
      </c>
      <c r="J598" s="394" t="s">
        <v>1058</v>
      </c>
      <c r="K598" s="395">
        <v>12.02</v>
      </c>
      <c r="L598" s="395">
        <v>12.02</v>
      </c>
    </row>
    <row r="599" spans="2:12" ht="18">
      <c r="B599" s="391" t="s">
        <v>249</v>
      </c>
      <c r="C599" s="391" t="s">
        <v>249</v>
      </c>
      <c r="D599" s="391" t="s">
        <v>65</v>
      </c>
      <c r="E599" s="391" t="s">
        <v>264</v>
      </c>
      <c r="F599" s="392" t="s">
        <v>15</v>
      </c>
      <c r="G599" s="391" t="s">
        <v>251</v>
      </c>
      <c r="H599" s="393">
        <v>1</v>
      </c>
      <c r="I599" s="391" t="s">
        <v>10</v>
      </c>
      <c r="J599" s="394" t="s">
        <v>1058</v>
      </c>
      <c r="K599" s="395">
        <v>27.433</v>
      </c>
      <c r="L599" s="395">
        <v>27.433</v>
      </c>
    </row>
    <row r="600" spans="2:12" ht="18">
      <c r="B600" s="391" t="s">
        <v>249</v>
      </c>
      <c r="C600" s="391" t="s">
        <v>249</v>
      </c>
      <c r="D600" s="391" t="s">
        <v>65</v>
      </c>
      <c r="E600" s="391" t="s">
        <v>265</v>
      </c>
      <c r="F600" s="392" t="s">
        <v>15</v>
      </c>
      <c r="G600" s="391" t="s">
        <v>251</v>
      </c>
      <c r="H600" s="393">
        <v>1</v>
      </c>
      <c r="I600" s="391" t="s">
        <v>10</v>
      </c>
      <c r="J600" s="394" t="s">
        <v>1058</v>
      </c>
      <c r="K600" s="395">
        <v>24.9</v>
      </c>
      <c r="L600" s="395">
        <v>24.9</v>
      </c>
    </row>
    <row r="601" spans="2:12" ht="18">
      <c r="B601" s="391" t="s">
        <v>249</v>
      </c>
      <c r="C601" s="391" t="s">
        <v>249</v>
      </c>
      <c r="D601" s="391" t="s">
        <v>175</v>
      </c>
      <c r="E601" s="391" t="s">
        <v>1043</v>
      </c>
      <c r="F601" s="392" t="s">
        <v>15</v>
      </c>
      <c r="G601" s="391" t="s">
        <v>251</v>
      </c>
      <c r="H601" s="393">
        <v>1</v>
      </c>
      <c r="I601" s="391" t="s">
        <v>10</v>
      </c>
      <c r="J601" s="394" t="s">
        <v>1058</v>
      </c>
      <c r="K601" s="395">
        <v>9.48</v>
      </c>
      <c r="L601" s="395">
        <v>9.48</v>
      </c>
    </row>
    <row r="602" spans="2:12" ht="18">
      <c r="B602" s="391" t="s">
        <v>249</v>
      </c>
      <c r="C602" s="391" t="s">
        <v>249</v>
      </c>
      <c r="D602" s="391" t="s">
        <v>175</v>
      </c>
      <c r="E602" s="391" t="s">
        <v>1042</v>
      </c>
      <c r="F602" s="392" t="s">
        <v>15</v>
      </c>
      <c r="G602" s="391" t="s">
        <v>251</v>
      </c>
      <c r="H602" s="393">
        <v>1</v>
      </c>
      <c r="I602" s="391" t="s">
        <v>10</v>
      </c>
      <c r="J602" s="394" t="s">
        <v>1058</v>
      </c>
      <c r="K602" s="395">
        <v>16.931000000000001</v>
      </c>
      <c r="L602" s="395">
        <v>16.931000000000001</v>
      </c>
    </row>
    <row r="603" spans="2:12" ht="18">
      <c r="B603" s="391" t="s">
        <v>249</v>
      </c>
      <c r="C603" s="391" t="s">
        <v>249</v>
      </c>
      <c r="D603" s="391" t="s">
        <v>175</v>
      </c>
      <c r="E603" s="391" t="s">
        <v>1044</v>
      </c>
      <c r="F603" s="392" t="s">
        <v>15</v>
      </c>
      <c r="G603" s="391" t="s">
        <v>251</v>
      </c>
      <c r="H603" s="393">
        <v>1</v>
      </c>
      <c r="I603" s="391" t="s">
        <v>10</v>
      </c>
      <c r="J603" s="394" t="s">
        <v>1058</v>
      </c>
      <c r="K603" s="395">
        <v>5.5</v>
      </c>
      <c r="L603" s="395">
        <v>5.5</v>
      </c>
    </row>
    <row r="604" spans="2:12" ht="18">
      <c r="B604" s="391" t="s">
        <v>249</v>
      </c>
      <c r="C604" s="391" t="s">
        <v>249</v>
      </c>
      <c r="D604" s="391" t="s">
        <v>175</v>
      </c>
      <c r="E604" s="391" t="s">
        <v>1045</v>
      </c>
      <c r="F604" s="392" t="s">
        <v>15</v>
      </c>
      <c r="G604" s="391" t="s">
        <v>251</v>
      </c>
      <c r="H604" s="393">
        <v>1</v>
      </c>
      <c r="I604" s="391" t="s">
        <v>10</v>
      </c>
      <c r="J604" s="394" t="s">
        <v>1058</v>
      </c>
      <c r="K604" s="395">
        <v>3.2</v>
      </c>
      <c r="L604" s="395">
        <v>3.2</v>
      </c>
    </row>
    <row r="605" spans="2:12" ht="18">
      <c r="B605" s="391" t="s">
        <v>249</v>
      </c>
      <c r="C605" s="391" t="s">
        <v>249</v>
      </c>
      <c r="D605" s="391" t="s">
        <v>175</v>
      </c>
      <c r="E605" s="391" t="s">
        <v>1046</v>
      </c>
      <c r="F605" s="392" t="s">
        <v>15</v>
      </c>
      <c r="G605" s="391" t="s">
        <v>251</v>
      </c>
      <c r="H605" s="393">
        <v>1</v>
      </c>
      <c r="I605" s="391" t="s">
        <v>10</v>
      </c>
      <c r="J605" s="394" t="s">
        <v>1058</v>
      </c>
      <c r="K605" s="395">
        <v>4.9000000000000004</v>
      </c>
      <c r="L605" s="395">
        <v>4.9000000000000004</v>
      </c>
    </row>
    <row r="606" spans="2:12" ht="18">
      <c r="B606" s="391" t="s">
        <v>249</v>
      </c>
      <c r="C606" s="391" t="s">
        <v>249</v>
      </c>
      <c r="D606" s="391" t="s">
        <v>275</v>
      </c>
      <c r="E606" s="391" t="s">
        <v>277</v>
      </c>
      <c r="F606" s="392" t="s">
        <v>12</v>
      </c>
      <c r="G606" s="391" t="s">
        <v>251</v>
      </c>
      <c r="H606" s="393">
        <v>1</v>
      </c>
      <c r="I606" s="391" t="s">
        <v>10</v>
      </c>
      <c r="J606" s="394" t="s">
        <v>1058</v>
      </c>
      <c r="K606" s="395">
        <v>3.03</v>
      </c>
      <c r="L606" s="395">
        <v>3.03</v>
      </c>
    </row>
    <row r="607" spans="2:12" ht="18">
      <c r="B607" s="391" t="s">
        <v>249</v>
      </c>
      <c r="C607" s="391" t="s">
        <v>249</v>
      </c>
      <c r="D607" s="391" t="s">
        <v>275</v>
      </c>
      <c r="E607" s="391" t="s">
        <v>276</v>
      </c>
      <c r="F607" s="392" t="s">
        <v>40</v>
      </c>
      <c r="G607" s="391" t="s">
        <v>251</v>
      </c>
      <c r="H607" s="393">
        <v>1</v>
      </c>
      <c r="I607" s="391" t="s">
        <v>10</v>
      </c>
      <c r="J607" s="394" t="s">
        <v>1058</v>
      </c>
      <c r="K607" s="395">
        <v>0.12</v>
      </c>
      <c r="L607" s="395">
        <v>0.12</v>
      </c>
    </row>
    <row r="608" spans="2:12" ht="18">
      <c r="B608" s="391" t="s">
        <v>249</v>
      </c>
      <c r="C608" s="391" t="s">
        <v>249</v>
      </c>
      <c r="D608" s="391" t="s">
        <v>278</v>
      </c>
      <c r="E608" s="391" t="s">
        <v>280</v>
      </c>
      <c r="F608" s="392" t="s">
        <v>1059</v>
      </c>
      <c r="G608" s="391" t="s">
        <v>251</v>
      </c>
      <c r="H608" s="393">
        <v>1</v>
      </c>
      <c r="I608" s="391" t="s">
        <v>10</v>
      </c>
      <c r="J608" s="394" t="s">
        <v>1058</v>
      </c>
      <c r="K608" s="395">
        <v>0.15</v>
      </c>
      <c r="L608" s="395">
        <v>0.15</v>
      </c>
    </row>
    <row r="609" spans="2:12" ht="18">
      <c r="B609" s="391" t="s">
        <v>249</v>
      </c>
      <c r="C609" s="391" t="s">
        <v>249</v>
      </c>
      <c r="D609" s="391" t="s">
        <v>278</v>
      </c>
      <c r="E609" s="391" t="s">
        <v>279</v>
      </c>
      <c r="F609" s="392" t="s">
        <v>40</v>
      </c>
      <c r="G609" s="391" t="s">
        <v>251</v>
      </c>
      <c r="H609" s="393">
        <v>1</v>
      </c>
      <c r="I609" s="391" t="s">
        <v>10</v>
      </c>
      <c r="J609" s="394" t="s">
        <v>1058</v>
      </c>
      <c r="K609" s="395">
        <v>0.15</v>
      </c>
      <c r="L609" s="395">
        <v>0.15</v>
      </c>
    </row>
    <row r="610" spans="2:12">
      <c r="B610" s="375"/>
      <c r="C610" s="375"/>
      <c r="D610" s="375"/>
      <c r="E610" s="375"/>
      <c r="F610" s="376"/>
      <c r="G610" s="375"/>
      <c r="H610" s="377"/>
      <c r="I610" s="375"/>
      <c r="J610" s="378"/>
      <c r="K610" s="379"/>
      <c r="L610" s="379"/>
    </row>
    <row r="611" spans="2:12" ht="17.25" customHeight="1">
      <c r="B611" s="448" t="s">
        <v>1160</v>
      </c>
      <c r="C611" s="372" t="s">
        <v>281</v>
      </c>
    </row>
    <row r="612" spans="2:12" ht="17.25" customHeight="1">
      <c r="B612" s="448"/>
      <c r="C612" s="373" t="s">
        <v>1054</v>
      </c>
    </row>
    <row r="613" spans="2:12">
      <c r="B613" s="374"/>
      <c r="C613" s="373" t="s">
        <v>1055</v>
      </c>
    </row>
    <row r="614" spans="2:12">
      <c r="B614" s="57"/>
      <c r="C614" s="373" t="s">
        <v>1056</v>
      </c>
      <c r="D614" s="372"/>
      <c r="E614" s="372"/>
      <c r="F614" s="372"/>
      <c r="G614" s="372"/>
      <c r="H614" s="372"/>
      <c r="I614" s="372"/>
      <c r="J614" s="372"/>
      <c r="K614" s="372"/>
      <c r="L614" s="372"/>
    </row>
    <row r="615" spans="2:12"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</row>
  </sheetData>
  <mergeCells count="2">
    <mergeCell ref="B2:L2"/>
    <mergeCell ref="B611:B612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38" fitToHeight="0" orientation="landscape" r:id="rId1"/>
  <headerFooter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view="pageBreakPreview" zoomScale="55" zoomScaleNormal="70" zoomScaleSheetLayoutView="55" workbookViewId="0">
      <selection activeCell="B2" sqref="B2:L2"/>
    </sheetView>
  </sheetViews>
  <sheetFormatPr baseColWidth="10" defaultRowHeight="15"/>
  <cols>
    <col min="1" max="1" width="5" customWidth="1"/>
    <col min="2" max="2" width="40.28515625" customWidth="1"/>
    <col min="3" max="3" width="31.28515625" customWidth="1"/>
    <col min="4" max="4" width="29" customWidth="1"/>
    <col min="7" max="9" width="31.42578125" customWidth="1"/>
    <col min="13" max="13" width="5.7109375" customWidth="1"/>
  </cols>
  <sheetData>
    <row r="1" spans="1:16" s="371" customFormat="1"/>
    <row r="2" spans="1:16" s="371" customFormat="1" ht="57" customHeight="1">
      <c r="B2" s="447" t="s">
        <v>467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</row>
    <row r="3" spans="1:16" s="46" customFormat="1">
      <c r="A3" s="371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</row>
    <row r="4" spans="1:16" s="46" customFormat="1">
      <c r="A4" s="371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</row>
    <row r="5" spans="1:16" ht="20.25">
      <c r="A5" s="371"/>
      <c r="B5" s="381" t="s">
        <v>698</v>
      </c>
      <c r="C5" s="381" t="s">
        <v>1058</v>
      </c>
      <c r="D5" s="381"/>
      <c r="E5" s="212"/>
      <c r="F5" s="371"/>
      <c r="G5" s="371"/>
      <c r="H5" s="371"/>
      <c r="I5" s="371"/>
      <c r="J5" s="371"/>
      <c r="K5" s="371"/>
      <c r="L5" s="371"/>
      <c r="M5" s="371"/>
      <c r="N5" s="371"/>
      <c r="P5" s="371"/>
    </row>
    <row r="6" spans="1:16" ht="20.25">
      <c r="A6" s="371"/>
      <c r="B6" s="381" t="s">
        <v>4</v>
      </c>
      <c r="C6" s="381" t="s">
        <v>1053</v>
      </c>
      <c r="D6" s="381"/>
      <c r="E6" s="212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</row>
    <row r="7" spans="1:16" ht="20.25">
      <c r="A7" s="371"/>
      <c r="B7" s="381" t="s">
        <v>1060</v>
      </c>
      <c r="C7" s="381" t="s">
        <v>1053</v>
      </c>
      <c r="D7" s="381"/>
      <c r="E7" s="212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</row>
    <row r="8" spans="1:16" ht="20.25">
      <c r="A8" s="371"/>
      <c r="B8" s="381"/>
      <c r="C8" s="381"/>
      <c r="D8" s="381"/>
      <c r="E8" s="212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</row>
    <row r="9" spans="1:16" ht="20.25">
      <c r="A9" s="371"/>
      <c r="B9" s="385" t="s">
        <v>1062</v>
      </c>
      <c r="C9" s="381" t="s">
        <v>1063</v>
      </c>
      <c r="D9" s="371"/>
      <c r="E9" s="212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</row>
    <row r="10" spans="1:16" ht="20.25">
      <c r="A10" s="371"/>
      <c r="B10" s="382" t="s">
        <v>6</v>
      </c>
      <c r="C10" s="383">
        <v>36870.957000000002</v>
      </c>
      <c r="D10" s="371"/>
      <c r="E10" s="212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</row>
    <row r="11" spans="1:16" ht="20.25">
      <c r="A11" s="371"/>
      <c r="B11" s="384" t="s">
        <v>7</v>
      </c>
      <c r="C11" s="383">
        <v>24763.730000000003</v>
      </c>
      <c r="D11" s="371"/>
      <c r="E11" s="212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</row>
    <row r="12" spans="1:16" ht="20.25">
      <c r="A12" s="371"/>
      <c r="B12" s="384" t="s">
        <v>64</v>
      </c>
      <c r="C12" s="383">
        <v>12107.227000000001</v>
      </c>
      <c r="D12" s="371"/>
      <c r="E12" s="212"/>
      <c r="F12" s="371"/>
      <c r="G12" s="371"/>
      <c r="H12" s="371"/>
      <c r="I12" s="350" t="str">
        <f>"Total capacity: "&amp;ROUND(GETPIVOTDATA("Capacity (MW @100%)",$B$9)/1000,1) &amp; " GW"</f>
        <v>Total capacity: 115,8 GW</v>
      </c>
      <c r="J12" s="371"/>
      <c r="K12" s="371"/>
      <c r="L12" s="371"/>
      <c r="M12" s="371"/>
      <c r="N12" s="371"/>
      <c r="O12" s="371"/>
      <c r="P12" s="371"/>
    </row>
    <row r="13" spans="1:16" ht="20.25">
      <c r="A13" s="371"/>
      <c r="B13" s="382" t="s">
        <v>89</v>
      </c>
      <c r="C13" s="383">
        <v>76851.572000000015</v>
      </c>
      <c r="D13" s="371"/>
      <c r="E13" s="212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</row>
    <row r="14" spans="1:16" ht="20.25">
      <c r="A14" s="371"/>
      <c r="B14" s="384" t="s">
        <v>219</v>
      </c>
      <c r="C14" s="383">
        <v>10413.049999999999</v>
      </c>
      <c r="D14" s="371"/>
      <c r="E14" s="212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</row>
    <row r="15" spans="1:16" ht="20.25">
      <c r="A15" s="371"/>
      <c r="B15" s="384" t="s">
        <v>242</v>
      </c>
      <c r="C15" s="383">
        <v>3539.9749999999999</v>
      </c>
      <c r="D15" s="371"/>
      <c r="E15" s="212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</row>
    <row r="16" spans="1:16" ht="20.25">
      <c r="A16" s="371"/>
      <c r="B16" s="384" t="s">
        <v>90</v>
      </c>
      <c r="C16" s="383">
        <v>12221.257000000001</v>
      </c>
      <c r="D16" s="371"/>
      <c r="E16" s="212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</row>
    <row r="17" spans="1:16" ht="20.25">
      <c r="A17" s="371"/>
      <c r="B17" s="384" t="s">
        <v>451</v>
      </c>
      <c r="C17" s="383">
        <v>24559.776000000002</v>
      </c>
      <c r="D17" s="371"/>
      <c r="E17" s="212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</row>
    <row r="18" spans="1:16" ht="20.25">
      <c r="A18" s="371"/>
      <c r="B18" s="384" t="s">
        <v>127</v>
      </c>
      <c r="C18" s="383">
        <v>13405.724000000002</v>
      </c>
      <c r="D18" s="371"/>
      <c r="E18" s="212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</row>
    <row r="19" spans="1:16" ht="20.25">
      <c r="A19" s="371"/>
      <c r="B19" s="384" t="s">
        <v>998</v>
      </c>
      <c r="C19" s="383">
        <v>12711.79</v>
      </c>
      <c r="D19" s="371"/>
      <c r="E19" s="212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</row>
    <row r="20" spans="1:16" ht="20.25">
      <c r="A20" s="371"/>
      <c r="B20" s="382" t="s">
        <v>249</v>
      </c>
      <c r="C20" s="383">
        <v>2028.491</v>
      </c>
      <c r="D20" s="371"/>
      <c r="E20" s="212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</row>
    <row r="21" spans="1:16" ht="20.25">
      <c r="A21" s="371"/>
      <c r="B21" s="384" t="s">
        <v>249</v>
      </c>
      <c r="C21" s="383">
        <v>2028.491</v>
      </c>
      <c r="D21" s="371"/>
      <c r="E21" s="212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</row>
    <row r="22" spans="1:16" ht="20.25">
      <c r="A22" s="371"/>
      <c r="B22" s="382" t="s">
        <v>1061</v>
      </c>
      <c r="C22" s="383">
        <v>115751.02</v>
      </c>
      <c r="D22" s="371"/>
      <c r="E22" s="212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</row>
    <row r="23" spans="1:16" ht="20.25">
      <c r="A23" s="371"/>
      <c r="B23" s="371"/>
      <c r="C23" s="371"/>
      <c r="D23" s="371"/>
      <c r="E23" s="212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</row>
    <row r="24" spans="1:16" ht="20.25">
      <c r="A24" s="371"/>
      <c r="B24" s="371"/>
      <c r="C24" s="371"/>
      <c r="D24" s="371"/>
      <c r="E24" s="212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</row>
    <row r="25" spans="1:16" ht="20.25">
      <c r="A25" s="371"/>
      <c r="B25" s="380"/>
      <c r="C25" s="380"/>
      <c r="D25" s="380"/>
      <c r="E25" s="212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</row>
    <row r="26" spans="1:16" ht="20.25">
      <c r="A26" s="371"/>
      <c r="B26" s="212"/>
      <c r="C26" s="212"/>
      <c r="D26" s="212"/>
      <c r="E26" s="212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</row>
    <row r="27" spans="1:16">
      <c r="A27" s="371"/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</row>
    <row r="28" spans="1:16">
      <c r="A28" s="371"/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</row>
    <row r="29" spans="1:16">
      <c r="A29" s="371"/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</row>
    <row r="30" spans="1:16">
      <c r="A30" s="371"/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</row>
    <row r="31" spans="1:16" s="371" customFormat="1" ht="17.25" customHeight="1">
      <c r="B31" s="448" t="s">
        <v>1160</v>
      </c>
      <c r="C31" s="372" t="s">
        <v>281</v>
      </c>
    </row>
    <row r="32" spans="1:16" s="371" customFormat="1" ht="17.25" customHeight="1">
      <c r="B32" s="448"/>
      <c r="C32" s="373" t="s">
        <v>1054</v>
      </c>
    </row>
    <row r="33" spans="1:16" s="371" customFormat="1">
      <c r="B33" s="374"/>
      <c r="C33" s="373" t="s">
        <v>1055</v>
      </c>
    </row>
    <row r="34" spans="1:16" s="371" customFormat="1">
      <c r="B34" s="57"/>
      <c r="C34" s="373" t="s">
        <v>1056</v>
      </c>
      <c r="D34" s="372"/>
      <c r="E34" s="372"/>
      <c r="F34" s="372"/>
      <c r="G34" s="372"/>
      <c r="H34" s="372"/>
      <c r="I34" s="372"/>
      <c r="J34" s="372"/>
      <c r="K34" s="372"/>
      <c r="L34" s="372"/>
    </row>
    <row r="35" spans="1:16">
      <c r="A35" s="371"/>
      <c r="B35" s="371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</row>
    <row r="36" spans="1:16">
      <c r="A36" s="371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</row>
    <row r="37" spans="1:16">
      <c r="A37" s="371"/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</row>
    <row r="38" spans="1:16">
      <c r="A38" s="371"/>
      <c r="B38" s="371"/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</row>
    <row r="39" spans="1:16">
      <c r="A39" s="371"/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</row>
    <row r="40" spans="1:16">
      <c r="A40" s="371"/>
      <c r="B40" s="371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</row>
    <row r="41" spans="1:16">
      <c r="A41" s="371"/>
      <c r="B41" s="371"/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</row>
    <row r="42" spans="1:16">
      <c r="A42" s="371"/>
      <c r="B42" s="371"/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</row>
    <row r="43" spans="1:16">
      <c r="A43" s="371"/>
      <c r="B43" s="371"/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</row>
    <row r="44" spans="1:16">
      <c r="A44" s="371"/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</row>
    <row r="45" spans="1:16">
      <c r="A45" s="371"/>
      <c r="B45" s="371"/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</row>
  </sheetData>
  <mergeCells count="2">
    <mergeCell ref="B2:L2"/>
    <mergeCell ref="B31:B32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37" fitToHeight="0" orientation="landscape" r:id="rId2"/>
  <headerFooter differentFirst="1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14"/>
  <sheetViews>
    <sheetView showGridLines="0" view="pageBreakPreview" zoomScale="85" zoomScaleNormal="85" zoomScaleSheetLayoutView="85" workbookViewId="0">
      <selection activeCell="B2" sqref="B2"/>
    </sheetView>
  </sheetViews>
  <sheetFormatPr baseColWidth="10" defaultRowHeight="15"/>
  <cols>
    <col min="2" max="2" width="28.7109375" customWidth="1"/>
    <col min="3" max="9" width="12.7109375" bestFit="1" customWidth="1"/>
  </cols>
  <sheetData>
    <row r="2" spans="2:32" s="46" customFormat="1" ht="34.5" customHeight="1">
      <c r="B2" s="319"/>
      <c r="C2" s="319"/>
      <c r="D2" s="428" t="s">
        <v>661</v>
      </c>
      <c r="E2" s="319"/>
      <c r="F2" s="319"/>
      <c r="G2" s="319"/>
      <c r="H2" s="319"/>
      <c r="I2" s="319"/>
      <c r="J2" s="319"/>
    </row>
    <row r="3" spans="2:32" s="46" customFormat="1"/>
    <row r="4" spans="2:32" s="46" customFormat="1" ht="72" customHeight="1"/>
    <row r="6" spans="2:32" ht="15.75" thickBot="1">
      <c r="B6" s="320"/>
      <c r="C6" s="321" t="s">
        <v>650</v>
      </c>
      <c r="D6" s="321" t="s">
        <v>651</v>
      </c>
      <c r="E6" s="321" t="s">
        <v>652</v>
      </c>
      <c r="F6" s="321" t="s">
        <v>653</v>
      </c>
      <c r="G6" s="322" t="s">
        <v>654</v>
      </c>
      <c r="H6" s="322" t="s">
        <v>655</v>
      </c>
      <c r="I6" s="322" t="s">
        <v>656</v>
      </c>
      <c r="J6" s="323" t="s">
        <v>657</v>
      </c>
    </row>
    <row r="7" spans="2:32">
      <c r="B7" s="324" t="s">
        <v>660</v>
      </c>
      <c r="C7" s="325">
        <v>433</v>
      </c>
      <c r="D7" s="326">
        <v>433</v>
      </c>
      <c r="E7" s="326">
        <v>1006</v>
      </c>
      <c r="F7" s="327">
        <v>1039</v>
      </c>
      <c r="G7" s="328">
        <v>962</v>
      </c>
      <c r="H7" s="328">
        <v>1008</v>
      </c>
      <c r="I7" s="328">
        <v>1046</v>
      </c>
      <c r="J7" s="329">
        <f>SUM(C7:I7)</f>
        <v>5927</v>
      </c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</row>
    <row r="8" spans="2:32">
      <c r="B8" s="330" t="s">
        <v>658</v>
      </c>
      <c r="C8" s="331">
        <v>27440</v>
      </c>
      <c r="D8" s="332">
        <v>27729</v>
      </c>
      <c r="E8" s="332">
        <v>30225</v>
      </c>
      <c r="F8" s="333">
        <v>31229</v>
      </c>
      <c r="G8" s="334">
        <v>27668</v>
      </c>
      <c r="H8" s="334">
        <v>30468</v>
      </c>
      <c r="I8" s="334">
        <v>31291</v>
      </c>
      <c r="J8" s="335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</row>
    <row r="9" spans="2:32">
      <c r="B9" s="330" t="s">
        <v>662</v>
      </c>
      <c r="C9" s="331">
        <v>42050</v>
      </c>
      <c r="D9" s="332">
        <v>42339</v>
      </c>
      <c r="E9" s="332">
        <v>44835</v>
      </c>
      <c r="F9" s="333">
        <v>45839</v>
      </c>
      <c r="G9" s="334">
        <v>42278</v>
      </c>
      <c r="H9" s="334">
        <v>45078</v>
      </c>
      <c r="I9" s="334">
        <v>45901</v>
      </c>
      <c r="J9" s="335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</row>
    <row r="10" spans="2:32">
      <c r="B10" s="330" t="s">
        <v>659</v>
      </c>
      <c r="C10" s="336">
        <v>1</v>
      </c>
      <c r="D10" s="337">
        <v>1</v>
      </c>
      <c r="E10" s="338">
        <v>0.89810000000000001</v>
      </c>
      <c r="F10" s="339">
        <v>0.89810000000000001</v>
      </c>
      <c r="G10" s="340">
        <v>0.5</v>
      </c>
      <c r="H10" s="341">
        <v>0.89810000000000001</v>
      </c>
      <c r="I10" s="341">
        <v>0.89810000000000001</v>
      </c>
      <c r="J10" s="335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</row>
    <row r="13" spans="2:32">
      <c r="B13" s="448" t="s">
        <v>1160</v>
      </c>
    </row>
    <row r="14" spans="2:32">
      <c r="B14" s="448"/>
    </row>
  </sheetData>
  <mergeCells count="1">
    <mergeCell ref="B13:B14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76" fitToHeight="0" orientation="landscape" r:id="rId1"/>
  <headerFooter differentFirst="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6"/>
  <sheetViews>
    <sheetView showGridLines="0" view="pageBreakPreview" zoomScale="70" zoomScaleNormal="85" zoomScaleSheetLayoutView="70" workbookViewId="0">
      <selection activeCell="B2" sqref="B2:F2"/>
    </sheetView>
  </sheetViews>
  <sheetFormatPr baseColWidth="10" defaultColWidth="11.42578125" defaultRowHeight="14.25"/>
  <cols>
    <col min="1" max="1" width="4.85546875" style="7" customWidth="1"/>
    <col min="2" max="2" width="32.5703125" style="7" customWidth="1"/>
    <col min="3" max="3" width="17.7109375" style="7" customWidth="1"/>
    <col min="4" max="4" width="13.42578125" style="14" customWidth="1"/>
    <col min="5" max="5" width="17.140625" style="14" customWidth="1"/>
    <col min="6" max="6" width="48.42578125" style="7" customWidth="1"/>
    <col min="7" max="16384" width="11.42578125" style="7"/>
  </cols>
  <sheetData>
    <row r="2" spans="2:6" ht="62.25" customHeight="1">
      <c r="B2" s="451" t="s">
        <v>606</v>
      </c>
      <c r="C2" s="451"/>
      <c r="D2" s="451"/>
      <c r="E2" s="451"/>
      <c r="F2" s="451"/>
    </row>
    <row r="3" spans="2:6" s="45" customFormat="1">
      <c r="B3" s="13" t="s">
        <v>1161</v>
      </c>
    </row>
    <row r="5" spans="2:6" s="163" customFormat="1" ht="30" customHeight="1">
      <c r="B5" s="452" t="s">
        <v>475</v>
      </c>
      <c r="C5" s="452"/>
      <c r="D5" s="452"/>
      <c r="E5" s="452"/>
      <c r="F5" s="452"/>
    </row>
    <row r="6" spans="2:6" s="163" customFormat="1" ht="25.5" customHeight="1">
      <c r="B6" s="8" t="s">
        <v>472</v>
      </c>
      <c r="C6" s="8" t="s">
        <v>2</v>
      </c>
      <c r="D6" s="9" t="s">
        <v>358</v>
      </c>
      <c r="E6" s="9" t="s">
        <v>5</v>
      </c>
      <c r="F6" s="8" t="s">
        <v>359</v>
      </c>
    </row>
    <row r="7" spans="2:6" s="166" customFormat="1" ht="15.75">
      <c r="B7" s="75" t="s">
        <v>90</v>
      </c>
      <c r="C7" s="76"/>
      <c r="D7" s="77"/>
      <c r="E7" s="77"/>
      <c r="F7" s="76"/>
    </row>
    <row r="8" spans="2:6" s="167" customFormat="1">
      <c r="B8" s="10" t="s">
        <v>414</v>
      </c>
      <c r="C8" s="12" t="s">
        <v>415</v>
      </c>
      <c r="D8" s="11">
        <v>0.64200000000000002</v>
      </c>
      <c r="E8" s="11" t="s">
        <v>381</v>
      </c>
      <c r="F8" s="360" t="s">
        <v>680</v>
      </c>
    </row>
    <row r="9" spans="2:6" s="167" customFormat="1">
      <c r="B9" s="164" t="s">
        <v>416</v>
      </c>
      <c r="C9" s="168" t="s">
        <v>417</v>
      </c>
      <c r="D9" s="165">
        <v>0.52759999999999996</v>
      </c>
      <c r="E9" s="165" t="s">
        <v>381</v>
      </c>
      <c r="F9" s="360" t="s">
        <v>418</v>
      </c>
    </row>
    <row r="10" spans="2:6" s="167" customFormat="1">
      <c r="B10" s="10" t="s">
        <v>419</v>
      </c>
      <c r="C10" s="12" t="s">
        <v>108</v>
      </c>
      <c r="D10" s="11">
        <v>0.52759999999999996</v>
      </c>
      <c r="E10" s="11" t="s">
        <v>381</v>
      </c>
      <c r="F10" s="360" t="s">
        <v>420</v>
      </c>
    </row>
    <row r="11" spans="2:6" s="167" customFormat="1">
      <c r="B11" s="164" t="s">
        <v>421</v>
      </c>
      <c r="C11" s="168" t="s">
        <v>108</v>
      </c>
      <c r="D11" s="165">
        <v>0.52759999999999996</v>
      </c>
      <c r="E11" s="165" t="s">
        <v>381</v>
      </c>
      <c r="F11" s="360" t="s">
        <v>681</v>
      </c>
    </row>
    <row r="12" spans="2:6" s="167" customFormat="1" ht="27">
      <c r="B12" s="10" t="s">
        <v>422</v>
      </c>
      <c r="C12" s="12" t="s">
        <v>108</v>
      </c>
      <c r="D12" s="11">
        <v>0.63</v>
      </c>
      <c r="E12" s="11" t="s">
        <v>381</v>
      </c>
      <c r="F12" s="360" t="s">
        <v>1118</v>
      </c>
    </row>
    <row r="13" spans="2:6" s="167" customFormat="1">
      <c r="B13" s="164" t="s">
        <v>423</v>
      </c>
      <c r="C13" s="168" t="s">
        <v>122</v>
      </c>
      <c r="D13" s="165">
        <v>8.1000000000000003E-2</v>
      </c>
      <c r="E13" s="165" t="s">
        <v>424</v>
      </c>
      <c r="F13" s="360" t="s">
        <v>682</v>
      </c>
    </row>
    <row r="14" spans="2:6" s="167" customFormat="1">
      <c r="B14" s="10" t="s">
        <v>425</v>
      </c>
      <c r="C14" s="12" t="s">
        <v>122</v>
      </c>
      <c r="D14" s="11">
        <v>0.61729999999999996</v>
      </c>
      <c r="E14" s="11" t="s">
        <v>381</v>
      </c>
      <c r="F14" s="360" t="s">
        <v>426</v>
      </c>
    </row>
    <row r="15" spans="2:6" s="167" customFormat="1" ht="8.25" customHeight="1">
      <c r="B15" s="12"/>
      <c r="C15" s="10"/>
      <c r="D15" s="11"/>
      <c r="E15" s="11"/>
      <c r="F15" s="12"/>
    </row>
    <row r="16" spans="2:6" s="166" customFormat="1" ht="15.75">
      <c r="B16" s="75" t="s">
        <v>127</v>
      </c>
      <c r="C16" s="76"/>
      <c r="D16" s="77"/>
      <c r="E16" s="77"/>
      <c r="F16" s="76"/>
    </row>
    <row r="17" spans="2:6" s="167" customFormat="1" ht="27">
      <c r="B17" s="10" t="s">
        <v>427</v>
      </c>
      <c r="C17" s="12" t="s">
        <v>128</v>
      </c>
      <c r="D17" s="11">
        <v>0.5</v>
      </c>
      <c r="E17" s="11" t="s">
        <v>464</v>
      </c>
      <c r="F17" s="12" t="s">
        <v>1119</v>
      </c>
    </row>
    <row r="18" spans="2:6" s="167" customFormat="1">
      <c r="B18" s="164" t="s">
        <v>428</v>
      </c>
      <c r="C18" s="168" t="s">
        <v>429</v>
      </c>
      <c r="D18" s="165">
        <v>0.39</v>
      </c>
      <c r="E18" s="165" t="s">
        <v>14</v>
      </c>
      <c r="F18" s="168" t="s">
        <v>430</v>
      </c>
    </row>
    <row r="19" spans="2:6" s="167" customFormat="1" ht="27">
      <c r="B19" s="10" t="s">
        <v>431</v>
      </c>
      <c r="C19" s="12" t="s">
        <v>432</v>
      </c>
      <c r="D19" s="11">
        <v>1</v>
      </c>
      <c r="E19" s="11" t="s">
        <v>381</v>
      </c>
      <c r="F19" s="12" t="s">
        <v>1120</v>
      </c>
    </row>
    <row r="20" spans="2:6" s="167" customFormat="1" ht="27">
      <c r="B20" s="164" t="s">
        <v>433</v>
      </c>
      <c r="C20" s="168" t="s">
        <v>432</v>
      </c>
      <c r="D20" s="165">
        <v>1</v>
      </c>
      <c r="E20" s="165" t="s">
        <v>381</v>
      </c>
      <c r="F20" s="168" t="s">
        <v>1121</v>
      </c>
    </row>
    <row r="21" spans="2:6" s="167" customFormat="1">
      <c r="B21" s="10" t="s">
        <v>434</v>
      </c>
      <c r="C21" s="12" t="s">
        <v>131</v>
      </c>
      <c r="D21" s="11">
        <v>1</v>
      </c>
      <c r="E21" s="11" t="s">
        <v>381</v>
      </c>
      <c r="F21" s="360" t="s">
        <v>435</v>
      </c>
    </row>
    <row r="22" spans="2:6" s="167" customFormat="1">
      <c r="B22" s="164" t="s">
        <v>436</v>
      </c>
      <c r="C22" s="168" t="s">
        <v>131</v>
      </c>
      <c r="D22" s="165">
        <v>1</v>
      </c>
      <c r="E22" s="165" t="s">
        <v>381</v>
      </c>
      <c r="F22" s="360" t="s">
        <v>683</v>
      </c>
    </row>
    <row r="23" spans="2:6" s="167" customFormat="1">
      <c r="B23" s="10" t="s">
        <v>437</v>
      </c>
      <c r="C23" s="12" t="s">
        <v>131</v>
      </c>
      <c r="D23" s="11">
        <v>0.67500000000000004</v>
      </c>
      <c r="E23" s="11" t="s">
        <v>381</v>
      </c>
      <c r="F23" s="360" t="s">
        <v>684</v>
      </c>
    </row>
    <row r="24" spans="2:6" s="167" customFormat="1">
      <c r="B24" s="164" t="s">
        <v>438</v>
      </c>
      <c r="C24" s="168" t="s">
        <v>131</v>
      </c>
      <c r="D24" s="165">
        <v>1</v>
      </c>
      <c r="E24" s="165" t="s">
        <v>381</v>
      </c>
      <c r="F24" s="360" t="s">
        <v>685</v>
      </c>
    </row>
    <row r="25" spans="2:6" s="167" customFormat="1">
      <c r="B25" s="10" t="s">
        <v>439</v>
      </c>
      <c r="C25" s="12" t="s">
        <v>131</v>
      </c>
      <c r="D25" s="11">
        <v>1</v>
      </c>
      <c r="E25" s="11" t="s">
        <v>381</v>
      </c>
      <c r="F25" s="360" t="s">
        <v>686</v>
      </c>
    </row>
    <row r="26" spans="2:6" s="167" customFormat="1" ht="12.75" customHeight="1">
      <c r="B26" s="164" t="s">
        <v>440</v>
      </c>
      <c r="C26" s="168" t="s">
        <v>131</v>
      </c>
      <c r="D26" s="165">
        <v>1</v>
      </c>
      <c r="E26" s="165" t="s">
        <v>381</v>
      </c>
      <c r="F26" s="360" t="s">
        <v>687</v>
      </c>
    </row>
    <row r="27" spans="2:6" s="167" customFormat="1">
      <c r="B27" s="10" t="s">
        <v>441</v>
      </c>
      <c r="C27" s="12" t="s">
        <v>131</v>
      </c>
      <c r="D27" s="11">
        <v>1</v>
      </c>
      <c r="E27" s="11" t="s">
        <v>381</v>
      </c>
      <c r="F27" s="360" t="s">
        <v>442</v>
      </c>
    </row>
    <row r="28" spans="2:6" s="167" customFormat="1">
      <c r="B28" s="164" t="s">
        <v>443</v>
      </c>
      <c r="C28" s="168" t="s">
        <v>131</v>
      </c>
      <c r="D28" s="165">
        <v>1</v>
      </c>
      <c r="E28" s="165" t="s">
        <v>381</v>
      </c>
      <c r="F28" s="360" t="s">
        <v>688</v>
      </c>
    </row>
    <row r="29" spans="2:6" s="167" customFormat="1">
      <c r="B29" s="10" t="s">
        <v>444</v>
      </c>
      <c r="C29" s="12" t="s">
        <v>445</v>
      </c>
      <c r="D29" s="11">
        <v>0.49</v>
      </c>
      <c r="E29" s="11" t="s">
        <v>464</v>
      </c>
      <c r="F29" s="12" t="s">
        <v>430</v>
      </c>
    </row>
    <row r="30" spans="2:6" s="167" customFormat="1" ht="27">
      <c r="B30" s="164" t="s">
        <v>446</v>
      </c>
      <c r="C30" s="168" t="s">
        <v>135</v>
      </c>
      <c r="D30" s="165">
        <v>0.35</v>
      </c>
      <c r="E30" s="165" t="s">
        <v>464</v>
      </c>
      <c r="F30" s="168" t="s">
        <v>1122</v>
      </c>
    </row>
    <row r="31" spans="2:6" s="167" customFormat="1" ht="8.25" customHeight="1">
      <c r="B31" s="12"/>
      <c r="C31" s="10"/>
      <c r="D31" s="11"/>
      <c r="E31" s="11"/>
      <c r="F31" s="12"/>
    </row>
    <row r="32" spans="2:6" s="166" customFormat="1" ht="15.75">
      <c r="B32" s="75" t="s">
        <v>448</v>
      </c>
      <c r="C32" s="76"/>
      <c r="D32" s="77"/>
      <c r="E32" s="77"/>
      <c r="F32" s="76"/>
    </row>
    <row r="33" spans="1:8" s="167" customFormat="1">
      <c r="B33" s="10" t="s">
        <v>449</v>
      </c>
      <c r="C33" s="12" t="s">
        <v>216</v>
      </c>
      <c r="D33" s="11">
        <v>0.9</v>
      </c>
      <c r="E33" s="11" t="s">
        <v>381</v>
      </c>
      <c r="F33" s="360" t="s">
        <v>689</v>
      </c>
    </row>
    <row r="34" spans="1:8" s="167" customFormat="1" ht="8.25" customHeight="1">
      <c r="B34" s="10"/>
      <c r="C34" s="12"/>
      <c r="D34" s="11"/>
      <c r="E34" s="11"/>
      <c r="F34" s="12"/>
    </row>
    <row r="35" spans="1:8" s="12" customFormat="1" ht="15" customHeight="1">
      <c r="B35" s="75" t="s">
        <v>219</v>
      </c>
      <c r="C35" s="76"/>
      <c r="D35" s="77"/>
      <c r="E35" s="77"/>
      <c r="F35" s="76"/>
      <c r="G35" s="161"/>
      <c r="H35" s="162"/>
    </row>
    <row r="36" spans="1:8" s="12" customFormat="1" ht="15" customHeight="1">
      <c r="A36" s="163"/>
      <c r="B36" s="10" t="s">
        <v>470</v>
      </c>
      <c r="C36" s="12" t="s">
        <v>230</v>
      </c>
      <c r="D36" s="11">
        <v>0.4</v>
      </c>
      <c r="E36" s="11" t="s">
        <v>464</v>
      </c>
      <c r="F36" s="360" t="s">
        <v>690</v>
      </c>
      <c r="G36" s="161"/>
      <c r="H36" s="162"/>
    </row>
    <row r="37" spans="1:8" s="12" customFormat="1" ht="15" customHeight="1">
      <c r="A37" s="163"/>
      <c r="B37" s="164" t="s">
        <v>471</v>
      </c>
      <c r="C37" s="168" t="s">
        <v>230</v>
      </c>
      <c r="D37" s="165">
        <v>0.32</v>
      </c>
      <c r="E37" s="165" t="s">
        <v>464</v>
      </c>
      <c r="F37" s="360" t="s">
        <v>691</v>
      </c>
      <c r="G37" s="161"/>
      <c r="H37" s="162"/>
    </row>
    <row r="38" spans="1:8" s="163" customFormat="1" ht="15" thickBot="1">
      <c r="B38" s="169"/>
      <c r="C38" s="169"/>
      <c r="D38" s="170"/>
      <c r="E38" s="170"/>
      <c r="F38" s="420"/>
    </row>
    <row r="39" spans="1:8" s="163" customFormat="1">
      <c r="D39" s="171"/>
      <c r="E39" s="171"/>
    </row>
    <row r="40" spans="1:8" s="163" customFormat="1" ht="30" customHeight="1">
      <c r="B40" s="453" t="s">
        <v>450</v>
      </c>
      <c r="C40" s="453"/>
      <c r="D40" s="453"/>
      <c r="E40" s="453"/>
      <c r="F40" s="453"/>
    </row>
    <row r="41" spans="1:8" s="12" customFormat="1" ht="25.5" customHeight="1">
      <c r="B41" s="8" t="s">
        <v>460</v>
      </c>
      <c r="C41" s="8" t="s">
        <v>2</v>
      </c>
      <c r="D41" s="9" t="s">
        <v>358</v>
      </c>
      <c r="E41" s="9" t="s">
        <v>5</v>
      </c>
      <c r="F41" s="8" t="s">
        <v>359</v>
      </c>
      <c r="G41" s="161"/>
      <c r="H41" s="162"/>
    </row>
    <row r="42" spans="1:8" s="12" customFormat="1" ht="15.75">
      <c r="B42" s="67" t="s">
        <v>457</v>
      </c>
      <c r="C42" s="65"/>
      <c r="D42" s="66"/>
      <c r="E42" s="66"/>
      <c r="F42" s="65"/>
      <c r="G42" s="161"/>
      <c r="H42" s="162"/>
    </row>
    <row r="43" spans="1:8" s="12" customFormat="1" ht="15" customHeight="1">
      <c r="B43" s="10" t="s">
        <v>461</v>
      </c>
      <c r="C43" s="12" t="s">
        <v>19</v>
      </c>
      <c r="D43" s="11">
        <v>0.3</v>
      </c>
      <c r="E43" s="11" t="s">
        <v>462</v>
      </c>
      <c r="F43" s="12" t="s">
        <v>575</v>
      </c>
      <c r="G43" s="172"/>
    </row>
    <row r="44" spans="1:8" s="12" customFormat="1" ht="15" customHeight="1">
      <c r="B44" s="164" t="s">
        <v>463</v>
      </c>
      <c r="C44" s="168" t="s">
        <v>19</v>
      </c>
      <c r="D44" s="165">
        <v>0.25</v>
      </c>
      <c r="E44" s="165" t="s">
        <v>14</v>
      </c>
      <c r="F44" s="168" t="s">
        <v>575</v>
      </c>
      <c r="G44" s="172"/>
    </row>
    <row r="45" spans="1:8" s="12" customFormat="1" ht="6" customHeight="1">
      <c r="C45" s="10"/>
      <c r="D45" s="11"/>
      <c r="E45" s="11"/>
      <c r="G45" s="161"/>
    </row>
    <row r="46" spans="1:8" s="12" customFormat="1" ht="15.75">
      <c r="B46" s="67" t="s">
        <v>64</v>
      </c>
      <c r="C46" s="68"/>
      <c r="D46" s="69"/>
      <c r="E46" s="69"/>
      <c r="F46" s="68"/>
      <c r="G46" s="161"/>
      <c r="H46" s="162"/>
    </row>
    <row r="47" spans="1:8" s="12" customFormat="1" ht="41.25" customHeight="1">
      <c r="B47" s="10" t="s">
        <v>1066</v>
      </c>
      <c r="C47" s="12" t="s">
        <v>458</v>
      </c>
      <c r="D47" s="11">
        <v>0.245</v>
      </c>
      <c r="E47" s="11" t="s">
        <v>464</v>
      </c>
      <c r="F47" s="12" t="s">
        <v>1138</v>
      </c>
      <c r="G47" s="161"/>
      <c r="H47" s="162"/>
    </row>
    <row r="48" spans="1:8" s="12" customFormat="1" ht="12.75">
      <c r="B48" s="164" t="s">
        <v>576</v>
      </c>
      <c r="C48" s="168" t="s">
        <v>71</v>
      </c>
      <c r="D48" s="165">
        <v>1</v>
      </c>
      <c r="E48" s="165" t="s">
        <v>381</v>
      </c>
      <c r="F48" s="360" t="s">
        <v>692</v>
      </c>
      <c r="G48" s="173"/>
      <c r="H48" s="162"/>
    </row>
    <row r="49" spans="2:8" s="12" customFormat="1" ht="27.75" customHeight="1">
      <c r="B49" s="10" t="s">
        <v>577</v>
      </c>
      <c r="C49" s="12" t="s">
        <v>87</v>
      </c>
      <c r="D49" s="11">
        <v>0.51</v>
      </c>
      <c r="E49" s="11" t="s">
        <v>381</v>
      </c>
      <c r="F49" s="12" t="s">
        <v>1139</v>
      </c>
      <c r="G49" s="161"/>
      <c r="H49" s="162"/>
    </row>
    <row r="50" spans="2:8" s="163" customFormat="1">
      <c r="B50" s="164" t="s">
        <v>466</v>
      </c>
      <c r="C50" s="168" t="s">
        <v>578</v>
      </c>
      <c r="D50" s="165">
        <v>0.09</v>
      </c>
      <c r="E50" s="165" t="s">
        <v>462</v>
      </c>
      <c r="F50" s="168" t="s">
        <v>1067</v>
      </c>
    </row>
    <row r="51" spans="2:8" s="163" customFormat="1">
      <c r="B51" s="10" t="s">
        <v>465</v>
      </c>
      <c r="C51" s="12" t="s">
        <v>579</v>
      </c>
      <c r="D51" s="11">
        <v>0.12</v>
      </c>
      <c r="E51" s="11" t="s">
        <v>462</v>
      </c>
      <c r="F51" s="12" t="s">
        <v>580</v>
      </c>
    </row>
    <row r="52" spans="2:8" s="163" customFormat="1" ht="15" thickBot="1">
      <c r="B52" s="169"/>
      <c r="C52" s="169"/>
      <c r="D52" s="170"/>
      <c r="E52" s="170"/>
      <c r="F52" s="169"/>
    </row>
    <row r="53" spans="2:8" s="163" customFormat="1">
      <c r="D53" s="171"/>
      <c r="E53" s="171"/>
    </row>
    <row r="54" spans="2:8" s="163" customFormat="1" ht="30" customHeight="1">
      <c r="B54" s="454" t="s">
        <v>413</v>
      </c>
      <c r="C54" s="454"/>
      <c r="D54" s="454"/>
      <c r="E54" s="454"/>
      <c r="F54" s="454"/>
    </row>
    <row r="55" spans="2:8" s="163" customFormat="1" ht="25.5" customHeight="1">
      <c r="B55" s="8" t="s">
        <v>377</v>
      </c>
      <c r="C55" s="8" t="s">
        <v>378</v>
      </c>
      <c r="D55" s="9" t="s">
        <v>358</v>
      </c>
      <c r="E55" s="9" t="s">
        <v>5</v>
      </c>
      <c r="F55" s="8" t="s">
        <v>359</v>
      </c>
    </row>
    <row r="56" spans="2:8" s="163" customFormat="1" ht="15" customHeight="1">
      <c r="B56" s="62" t="s">
        <v>351</v>
      </c>
      <c r="C56" s="63"/>
      <c r="D56" s="64"/>
      <c r="E56" s="64"/>
      <c r="F56" s="63"/>
    </row>
    <row r="57" spans="2:8" s="163" customFormat="1">
      <c r="B57" s="10" t="s">
        <v>360</v>
      </c>
      <c r="C57" s="12" t="s">
        <v>361</v>
      </c>
      <c r="D57" s="11">
        <v>0.1</v>
      </c>
      <c r="E57" s="11" t="s">
        <v>424</v>
      </c>
      <c r="F57" s="12" t="s">
        <v>362</v>
      </c>
    </row>
    <row r="58" spans="2:8" s="163" customFormat="1">
      <c r="B58" s="164" t="s">
        <v>363</v>
      </c>
      <c r="C58" s="168" t="s">
        <v>361</v>
      </c>
      <c r="D58" s="165">
        <v>0.1</v>
      </c>
      <c r="E58" s="165" t="s">
        <v>424</v>
      </c>
      <c r="F58" s="168" t="s">
        <v>362</v>
      </c>
    </row>
    <row r="59" spans="2:8" s="163" customFormat="1">
      <c r="B59" s="10" t="s">
        <v>364</v>
      </c>
      <c r="C59" s="12" t="s">
        <v>344</v>
      </c>
      <c r="D59" s="11">
        <v>0.12</v>
      </c>
      <c r="E59" s="11" t="s">
        <v>464</v>
      </c>
      <c r="F59" s="12" t="s">
        <v>365</v>
      </c>
    </row>
    <row r="60" spans="2:8" s="163" customFormat="1">
      <c r="B60" s="164" t="s">
        <v>366</v>
      </c>
      <c r="C60" s="168" t="s">
        <v>355</v>
      </c>
      <c r="D60" s="165">
        <v>0.05</v>
      </c>
      <c r="E60" s="165" t="s">
        <v>424</v>
      </c>
      <c r="F60" s="168" t="s">
        <v>367</v>
      </c>
    </row>
    <row r="61" spans="2:8" s="163" customFormat="1">
      <c r="B61" s="10" t="s">
        <v>368</v>
      </c>
      <c r="C61" s="12" t="s">
        <v>369</v>
      </c>
      <c r="D61" s="11">
        <v>1</v>
      </c>
      <c r="E61" s="11" t="s">
        <v>381</v>
      </c>
      <c r="F61" s="12" t="s">
        <v>1123</v>
      </c>
    </row>
    <row r="62" spans="2:8" s="163" customFormat="1">
      <c r="B62" s="164" t="s">
        <v>370</v>
      </c>
      <c r="C62" s="168" t="s">
        <v>369</v>
      </c>
      <c r="D62" s="165">
        <v>1</v>
      </c>
      <c r="E62" s="165" t="s">
        <v>381</v>
      </c>
      <c r="F62" s="168" t="s">
        <v>1124</v>
      </c>
    </row>
    <row r="63" spans="2:8" s="163" customFormat="1">
      <c r="B63" s="10" t="s">
        <v>371</v>
      </c>
      <c r="C63" s="12" t="s">
        <v>369</v>
      </c>
      <c r="D63" s="11">
        <v>0.4</v>
      </c>
      <c r="E63" s="11" t="s">
        <v>381</v>
      </c>
      <c r="F63" s="12" t="s">
        <v>1124</v>
      </c>
    </row>
    <row r="64" spans="2:8" s="163" customFormat="1">
      <c r="B64" s="164" t="s">
        <v>372</v>
      </c>
      <c r="C64" s="168" t="s">
        <v>369</v>
      </c>
      <c r="D64" s="165">
        <v>1</v>
      </c>
      <c r="E64" s="165" t="s">
        <v>381</v>
      </c>
      <c r="F64" s="168" t="s">
        <v>1125</v>
      </c>
    </row>
    <row r="65" spans="2:6" s="163" customFormat="1">
      <c r="B65" s="10" t="s">
        <v>373</v>
      </c>
      <c r="C65" s="12" t="s">
        <v>8</v>
      </c>
      <c r="D65" s="11">
        <v>0.4</v>
      </c>
      <c r="E65" s="11" t="s">
        <v>14</v>
      </c>
      <c r="F65" s="12" t="s">
        <v>374</v>
      </c>
    </row>
    <row r="66" spans="2:6" s="163" customFormat="1">
      <c r="B66" s="164" t="s">
        <v>375</v>
      </c>
      <c r="C66" s="168" t="s">
        <v>8</v>
      </c>
      <c r="D66" s="165">
        <v>0.8</v>
      </c>
      <c r="E66" s="165" t="s">
        <v>424</v>
      </c>
      <c r="F66" s="168" t="s">
        <v>376</v>
      </c>
    </row>
    <row r="67" spans="2:6" s="163" customFormat="1" ht="15" thickBot="1">
      <c r="B67" s="169"/>
      <c r="C67" s="169"/>
      <c r="D67" s="170"/>
      <c r="E67" s="170"/>
      <c r="F67" s="169"/>
    </row>
    <row r="68" spans="2:6" s="163" customFormat="1">
      <c r="D68" s="171"/>
      <c r="E68" s="171"/>
    </row>
    <row r="69" spans="2:6" s="163" customFormat="1" ht="30" customHeight="1">
      <c r="B69" s="455" t="s">
        <v>412</v>
      </c>
      <c r="C69" s="455"/>
      <c r="D69" s="455"/>
      <c r="E69" s="455"/>
      <c r="F69" s="455"/>
    </row>
    <row r="70" spans="2:6" s="163" customFormat="1" ht="25.5" customHeight="1">
      <c r="B70" s="8" t="s">
        <v>377</v>
      </c>
      <c r="C70" s="8" t="s">
        <v>378</v>
      </c>
      <c r="D70" s="9" t="s">
        <v>358</v>
      </c>
      <c r="E70" s="9" t="s">
        <v>5</v>
      </c>
      <c r="F70" s="8" t="s">
        <v>359</v>
      </c>
    </row>
    <row r="71" spans="2:6" s="163" customFormat="1" ht="15.75">
      <c r="B71" s="70" t="s">
        <v>379</v>
      </c>
      <c r="C71" s="71"/>
      <c r="D71" s="72"/>
      <c r="E71" s="72"/>
      <c r="F71" s="71"/>
    </row>
    <row r="72" spans="2:6" s="163" customFormat="1" ht="27" customHeight="1">
      <c r="B72" s="10" t="s">
        <v>380</v>
      </c>
      <c r="C72" s="10" t="s">
        <v>8</v>
      </c>
      <c r="D72" s="11">
        <v>1</v>
      </c>
      <c r="E72" s="11" t="s">
        <v>381</v>
      </c>
      <c r="F72" s="10" t="s">
        <v>1177</v>
      </c>
    </row>
    <row r="73" spans="2:6" s="163" customFormat="1" ht="7.5" customHeight="1">
      <c r="B73" s="12"/>
      <c r="C73" s="10"/>
      <c r="D73" s="11"/>
      <c r="E73" s="11"/>
      <c r="F73" s="12"/>
    </row>
    <row r="74" spans="2:6" s="163" customFormat="1" ht="15.75">
      <c r="B74" s="70" t="s">
        <v>382</v>
      </c>
      <c r="C74" s="71"/>
      <c r="D74" s="72"/>
      <c r="E74" s="72"/>
      <c r="F74" s="71"/>
    </row>
    <row r="75" spans="2:6" s="163" customFormat="1" ht="25.5">
      <c r="B75" s="10" t="s">
        <v>383</v>
      </c>
      <c r="C75" s="12" t="s">
        <v>8</v>
      </c>
      <c r="D75" s="11">
        <v>0.75</v>
      </c>
      <c r="E75" s="11" t="s">
        <v>381</v>
      </c>
      <c r="F75" s="12" t="s">
        <v>1178</v>
      </c>
    </row>
    <row r="76" spans="2:6" s="163" customFormat="1" ht="25.5">
      <c r="B76" s="164" t="s">
        <v>384</v>
      </c>
      <c r="C76" s="168" t="s">
        <v>43</v>
      </c>
      <c r="D76" s="165">
        <v>0.44</v>
      </c>
      <c r="E76" s="165" t="s">
        <v>464</v>
      </c>
      <c r="F76" s="369" t="s">
        <v>1179</v>
      </c>
    </row>
    <row r="77" spans="2:6" s="163" customFormat="1" ht="25.5">
      <c r="B77" s="10" t="s">
        <v>385</v>
      </c>
      <c r="C77" s="10" t="s">
        <v>386</v>
      </c>
      <c r="D77" s="11">
        <v>0.34</v>
      </c>
      <c r="E77" s="11" t="s">
        <v>14</v>
      </c>
      <c r="F77" s="10" t="s">
        <v>1180</v>
      </c>
    </row>
    <row r="78" spans="2:6" s="163" customFormat="1">
      <c r="B78" s="10"/>
      <c r="C78" s="12"/>
      <c r="D78" s="11"/>
      <c r="E78" s="11"/>
      <c r="F78" s="12"/>
    </row>
    <row r="79" spans="2:6" s="163" customFormat="1" ht="15.75">
      <c r="B79" s="70" t="s">
        <v>411</v>
      </c>
      <c r="C79" s="71"/>
      <c r="D79" s="72"/>
      <c r="E79" s="72"/>
      <c r="F79" s="71"/>
    </row>
    <row r="80" spans="2:6" s="163" customFormat="1">
      <c r="B80" s="10" t="s">
        <v>387</v>
      </c>
      <c r="C80" s="12" t="s">
        <v>8</v>
      </c>
      <c r="D80" s="11">
        <v>0.72460000000000002</v>
      </c>
      <c r="E80" s="11" t="s">
        <v>381</v>
      </c>
      <c r="F80" s="12" t="s">
        <v>1143</v>
      </c>
    </row>
    <row r="81" spans="2:6" s="163" customFormat="1">
      <c r="B81" s="164" t="s">
        <v>388</v>
      </c>
      <c r="C81" s="168" t="s">
        <v>8</v>
      </c>
      <c r="D81" s="165">
        <v>1</v>
      </c>
      <c r="E81" s="165" t="s">
        <v>381</v>
      </c>
      <c r="F81" s="369" t="s">
        <v>1144</v>
      </c>
    </row>
    <row r="82" spans="2:6" s="163" customFormat="1">
      <c r="B82" s="10" t="s">
        <v>389</v>
      </c>
      <c r="C82" s="10" t="s">
        <v>8</v>
      </c>
      <c r="D82" s="11">
        <v>1</v>
      </c>
      <c r="E82" s="11" t="s">
        <v>381</v>
      </c>
      <c r="F82" s="10" t="s">
        <v>1145</v>
      </c>
    </row>
    <row r="83" spans="2:6" s="163" customFormat="1" ht="9.75" customHeight="1">
      <c r="B83" s="12"/>
      <c r="C83" s="10"/>
      <c r="D83" s="11"/>
      <c r="E83" s="11"/>
      <c r="F83" s="12"/>
    </row>
    <row r="84" spans="2:6" s="163" customFormat="1" ht="15.75">
      <c r="B84" s="70" t="s">
        <v>390</v>
      </c>
      <c r="C84" s="71"/>
      <c r="D84" s="72"/>
      <c r="E84" s="72"/>
      <c r="F84" s="71"/>
    </row>
    <row r="85" spans="2:6" s="163" customFormat="1">
      <c r="B85" s="10" t="s">
        <v>391</v>
      </c>
      <c r="C85" s="12" t="s">
        <v>8</v>
      </c>
      <c r="D85" s="11">
        <v>1</v>
      </c>
      <c r="E85" s="11" t="s">
        <v>381</v>
      </c>
      <c r="F85" s="12" t="s">
        <v>1102</v>
      </c>
    </row>
    <row r="86" spans="2:6" s="163" customFormat="1">
      <c r="B86" s="164" t="s">
        <v>392</v>
      </c>
      <c r="C86" s="168" t="s">
        <v>8</v>
      </c>
      <c r="D86" s="165">
        <v>1</v>
      </c>
      <c r="E86" s="165" t="s">
        <v>381</v>
      </c>
      <c r="F86" s="369" t="s">
        <v>1105</v>
      </c>
    </row>
    <row r="87" spans="2:6" s="163" customFormat="1">
      <c r="B87" s="10" t="s">
        <v>393</v>
      </c>
      <c r="C87" s="12" t="s">
        <v>8</v>
      </c>
      <c r="D87" s="11">
        <v>1</v>
      </c>
      <c r="E87" s="11" t="s">
        <v>381</v>
      </c>
      <c r="F87" s="12" t="s">
        <v>1103</v>
      </c>
    </row>
    <row r="88" spans="2:6" s="163" customFormat="1">
      <c r="B88" s="164" t="s">
        <v>394</v>
      </c>
      <c r="C88" s="168" t="s">
        <v>8</v>
      </c>
      <c r="D88" s="165">
        <v>1</v>
      </c>
      <c r="E88" s="165" t="s">
        <v>381</v>
      </c>
      <c r="F88" s="369" t="s">
        <v>1104</v>
      </c>
    </row>
    <row r="89" spans="2:6" s="163" customFormat="1">
      <c r="B89" s="10" t="s">
        <v>395</v>
      </c>
      <c r="C89" s="12" t="s">
        <v>8</v>
      </c>
      <c r="D89" s="11">
        <v>1</v>
      </c>
      <c r="E89" s="11" t="s">
        <v>381</v>
      </c>
      <c r="F89" s="12" t="s">
        <v>1105</v>
      </c>
    </row>
    <row r="90" spans="2:6" s="163" customFormat="1">
      <c r="B90" s="164" t="s">
        <v>396</v>
      </c>
      <c r="C90" s="168" t="s">
        <v>8</v>
      </c>
      <c r="D90" s="165">
        <v>1</v>
      </c>
      <c r="E90" s="165" t="s">
        <v>381</v>
      </c>
      <c r="F90" s="369" t="s">
        <v>1106</v>
      </c>
    </row>
    <row r="91" spans="2:6" s="163" customFormat="1">
      <c r="B91" s="10" t="s">
        <v>397</v>
      </c>
      <c r="C91" s="12" t="s">
        <v>8</v>
      </c>
      <c r="D91" s="11">
        <v>1</v>
      </c>
      <c r="E91" s="11" t="s">
        <v>381</v>
      </c>
      <c r="F91" s="12" t="s">
        <v>1140</v>
      </c>
    </row>
    <row r="92" spans="2:6" s="163" customFormat="1">
      <c r="B92" s="164" t="s">
        <v>398</v>
      </c>
      <c r="C92" s="168" t="s">
        <v>8</v>
      </c>
      <c r="D92" s="165">
        <v>0.5</v>
      </c>
      <c r="E92" s="165" t="s">
        <v>381</v>
      </c>
      <c r="F92" s="369" t="s">
        <v>1107</v>
      </c>
    </row>
    <row r="93" spans="2:6" s="163" customFormat="1">
      <c r="B93" s="10" t="s">
        <v>399</v>
      </c>
      <c r="C93" s="12" t="s">
        <v>8</v>
      </c>
      <c r="D93" s="11">
        <v>1</v>
      </c>
      <c r="E93" s="11" t="s">
        <v>381</v>
      </c>
      <c r="F93" s="12" t="s">
        <v>1108</v>
      </c>
    </row>
    <row r="94" spans="2:6" s="163" customFormat="1">
      <c r="B94" s="164" t="s">
        <v>400</v>
      </c>
      <c r="C94" s="168" t="s">
        <v>8</v>
      </c>
      <c r="D94" s="165">
        <v>1</v>
      </c>
      <c r="E94" s="165" t="s">
        <v>381</v>
      </c>
      <c r="F94" s="369" t="s">
        <v>1109</v>
      </c>
    </row>
    <row r="95" spans="2:6" s="163" customFormat="1">
      <c r="B95" s="10" t="s">
        <v>401</v>
      </c>
      <c r="C95" s="12" t="s">
        <v>8</v>
      </c>
      <c r="D95" s="11">
        <v>1</v>
      </c>
      <c r="E95" s="11" t="s">
        <v>381</v>
      </c>
      <c r="F95" s="12" t="s">
        <v>1110</v>
      </c>
    </row>
    <row r="96" spans="2:6" s="163" customFormat="1">
      <c r="B96" s="164" t="s">
        <v>402</v>
      </c>
      <c r="C96" s="168" t="s">
        <v>8</v>
      </c>
      <c r="D96" s="165">
        <v>1</v>
      </c>
      <c r="E96" s="165" t="s">
        <v>381</v>
      </c>
      <c r="F96" s="369" t="s">
        <v>1141</v>
      </c>
    </row>
    <row r="97" spans="2:11" s="163" customFormat="1">
      <c r="B97" s="10" t="s">
        <v>608</v>
      </c>
      <c r="C97" s="12" t="s">
        <v>8</v>
      </c>
      <c r="D97" s="11">
        <v>1</v>
      </c>
      <c r="E97" s="11" t="s">
        <v>381</v>
      </c>
      <c r="F97" s="12" t="s">
        <v>1111</v>
      </c>
    </row>
    <row r="98" spans="2:11" s="163" customFormat="1">
      <c r="B98" s="164" t="s">
        <v>403</v>
      </c>
      <c r="C98" s="168" t="s">
        <v>43</v>
      </c>
      <c r="D98" s="165">
        <v>1</v>
      </c>
      <c r="E98" s="165" t="s">
        <v>381</v>
      </c>
      <c r="F98" s="369" t="s">
        <v>1112</v>
      </c>
    </row>
    <row r="99" spans="2:11" s="163" customFormat="1">
      <c r="B99" s="10" t="s">
        <v>404</v>
      </c>
      <c r="C99" s="12" t="s">
        <v>43</v>
      </c>
      <c r="D99" s="11">
        <v>1</v>
      </c>
      <c r="E99" s="11" t="s">
        <v>381</v>
      </c>
      <c r="F99" s="12" t="s">
        <v>1113</v>
      </c>
    </row>
    <row r="100" spans="2:11" s="163" customFormat="1">
      <c r="B100" s="164" t="s">
        <v>405</v>
      </c>
      <c r="C100" s="168" t="s">
        <v>43</v>
      </c>
      <c r="D100" s="165">
        <v>0.19700000000000001</v>
      </c>
      <c r="E100" s="165" t="s">
        <v>381</v>
      </c>
      <c r="F100" s="369" t="s">
        <v>1114</v>
      </c>
    </row>
    <row r="101" spans="2:11" s="163" customFormat="1">
      <c r="B101" s="10" t="s">
        <v>406</v>
      </c>
      <c r="C101" s="12" t="s">
        <v>43</v>
      </c>
      <c r="D101" s="11">
        <v>1</v>
      </c>
      <c r="E101" s="11" t="s">
        <v>381</v>
      </c>
      <c r="F101" s="12" t="s">
        <v>1115</v>
      </c>
    </row>
    <row r="102" spans="2:11" s="163" customFormat="1">
      <c r="B102" s="164" t="s">
        <v>407</v>
      </c>
      <c r="C102" s="168" t="s">
        <v>43</v>
      </c>
      <c r="D102" s="165">
        <v>1</v>
      </c>
      <c r="E102" s="165" t="s">
        <v>381</v>
      </c>
      <c r="F102" s="369" t="s">
        <v>1142</v>
      </c>
    </row>
    <row r="103" spans="2:11" s="163" customFormat="1">
      <c r="B103" s="10" t="s">
        <v>408</v>
      </c>
      <c r="C103" s="12" t="s">
        <v>43</v>
      </c>
      <c r="D103" s="11">
        <v>1</v>
      </c>
      <c r="E103" s="11" t="s">
        <v>381</v>
      </c>
      <c r="F103" s="12" t="s">
        <v>1116</v>
      </c>
    </row>
    <row r="104" spans="2:11" s="163" customFormat="1">
      <c r="B104" s="164" t="s">
        <v>409</v>
      </c>
      <c r="C104" s="168" t="s">
        <v>43</v>
      </c>
      <c r="D104" s="165">
        <v>1</v>
      </c>
      <c r="E104" s="165" t="s">
        <v>381</v>
      </c>
      <c r="F104" s="369" t="s">
        <v>1110</v>
      </c>
    </row>
    <row r="105" spans="2:11" s="163" customFormat="1">
      <c r="B105" s="10" t="s">
        <v>410</v>
      </c>
      <c r="C105" s="12" t="s">
        <v>43</v>
      </c>
      <c r="D105" s="11">
        <v>1</v>
      </c>
      <c r="E105" s="11" t="s">
        <v>381</v>
      </c>
      <c r="F105" s="12" t="s">
        <v>1117</v>
      </c>
    </row>
    <row r="106" spans="2:11" s="163" customFormat="1" ht="14.25" customHeight="1">
      <c r="B106" s="456" t="s">
        <v>1068</v>
      </c>
      <c r="C106" s="456"/>
      <c r="D106" s="456"/>
      <c r="E106" s="456"/>
      <c r="F106" s="456"/>
    </row>
    <row r="107" spans="2:11" s="163" customFormat="1" ht="15" thickBot="1">
      <c r="B107" s="169"/>
      <c r="C107" s="169"/>
      <c r="D107" s="170"/>
      <c r="E107" s="170"/>
      <c r="F107" s="169"/>
    </row>
    <row r="108" spans="2:11" s="163" customFormat="1">
      <c r="D108" s="171"/>
      <c r="E108" s="171"/>
    </row>
    <row r="109" spans="2:11" s="163" customFormat="1" ht="30" customHeight="1">
      <c r="B109" s="450" t="s">
        <v>474</v>
      </c>
      <c r="C109" s="450"/>
      <c r="D109" s="450"/>
      <c r="E109" s="59"/>
      <c r="F109" s="60"/>
    </row>
    <row r="110" spans="2:11" s="163" customFormat="1" ht="25.5" customHeight="1">
      <c r="B110" s="8" t="s">
        <v>377</v>
      </c>
      <c r="C110" s="8" t="s">
        <v>378</v>
      </c>
      <c r="D110" s="9" t="s">
        <v>358</v>
      </c>
      <c r="E110" s="9" t="s">
        <v>5</v>
      </c>
      <c r="F110" s="8" t="s">
        <v>359</v>
      </c>
    </row>
    <row r="111" spans="2:11" s="167" customFormat="1" ht="21" customHeight="1">
      <c r="B111" s="424" t="s">
        <v>473</v>
      </c>
      <c r="C111" s="73"/>
      <c r="D111" s="74"/>
      <c r="E111" s="74"/>
      <c r="F111" s="73"/>
    </row>
    <row r="112" spans="2:11" s="163" customFormat="1">
      <c r="B112" s="10" t="s">
        <v>598</v>
      </c>
      <c r="C112" s="12" t="s">
        <v>8</v>
      </c>
      <c r="D112" s="11"/>
      <c r="E112" s="11"/>
      <c r="F112" s="12" t="s">
        <v>1168</v>
      </c>
      <c r="G112" s="172"/>
      <c r="H112" s="12"/>
      <c r="I112" s="12"/>
      <c r="J112" s="12"/>
      <c r="K112" s="12"/>
    </row>
    <row r="113" spans="2:11" s="163" customFormat="1">
      <c r="B113" s="164" t="s">
        <v>599</v>
      </c>
      <c r="C113" s="168" t="s">
        <v>43</v>
      </c>
      <c r="D113" s="165"/>
      <c r="E113" s="165"/>
      <c r="F113" s="168" t="s">
        <v>1169</v>
      </c>
      <c r="G113" s="172"/>
      <c r="H113" s="12"/>
      <c r="I113" s="12"/>
      <c r="J113" s="12"/>
      <c r="K113" s="12"/>
    </row>
    <row r="114" spans="2:11" s="163" customFormat="1">
      <c r="B114" s="10" t="s">
        <v>601</v>
      </c>
      <c r="C114" s="12" t="s">
        <v>73</v>
      </c>
      <c r="D114" s="11"/>
      <c r="E114" s="11"/>
      <c r="F114" s="12" t="s">
        <v>1170</v>
      </c>
    </row>
    <row r="115" spans="2:11" s="163" customFormat="1">
      <c r="B115" s="164" t="s">
        <v>603</v>
      </c>
      <c r="C115" s="168" t="s">
        <v>605</v>
      </c>
      <c r="D115" s="165"/>
      <c r="E115" s="165"/>
      <c r="F115" s="168" t="s">
        <v>1171</v>
      </c>
    </row>
    <row r="116" spans="2:11" s="163" customFormat="1">
      <c r="B116" s="10" t="s">
        <v>603</v>
      </c>
      <c r="C116" s="12" t="s">
        <v>56</v>
      </c>
      <c r="D116" s="11"/>
      <c r="E116" s="11"/>
      <c r="F116" s="12" t="s">
        <v>1172</v>
      </c>
    </row>
    <row r="117" spans="2:11" s="163" customFormat="1">
      <c r="B117" s="164" t="s">
        <v>603</v>
      </c>
      <c r="C117" s="168" t="s">
        <v>86</v>
      </c>
      <c r="D117" s="165"/>
      <c r="E117" s="165"/>
      <c r="F117" s="168" t="s">
        <v>1173</v>
      </c>
    </row>
    <row r="118" spans="2:11" s="163" customFormat="1">
      <c r="B118" s="10" t="s">
        <v>600</v>
      </c>
      <c r="C118" s="12" t="s">
        <v>458</v>
      </c>
      <c r="D118" s="11"/>
      <c r="E118" s="11"/>
      <c r="F118" s="12" t="s">
        <v>1174</v>
      </c>
      <c r="G118" s="161"/>
      <c r="H118" s="12"/>
      <c r="I118" s="12"/>
      <c r="J118" s="12"/>
      <c r="K118" s="12"/>
    </row>
    <row r="119" spans="2:11" s="163" customFormat="1">
      <c r="B119" s="164" t="s">
        <v>602</v>
      </c>
      <c r="C119" s="168" t="s">
        <v>65</v>
      </c>
      <c r="D119" s="165"/>
      <c r="E119" s="165"/>
      <c r="F119" s="168" t="s">
        <v>1175</v>
      </c>
    </row>
    <row r="120" spans="2:11" s="163" customFormat="1">
      <c r="B120" s="10" t="s">
        <v>604</v>
      </c>
      <c r="C120" s="12" t="s">
        <v>447</v>
      </c>
      <c r="D120" s="11"/>
      <c r="E120" s="11"/>
      <c r="F120" s="12" t="s">
        <v>1176</v>
      </c>
    </row>
    <row r="121" spans="2:11" s="163" customFormat="1">
      <c r="B121" s="449"/>
      <c r="C121" s="449"/>
      <c r="D121" s="449"/>
      <c r="E121" s="449"/>
      <c r="F121" s="449"/>
    </row>
    <row r="122" spans="2:11" s="163" customFormat="1">
      <c r="B122" s="425"/>
      <c r="C122" s="425"/>
      <c r="D122" s="425"/>
      <c r="E122" s="425"/>
      <c r="F122" s="425"/>
    </row>
    <row r="123" spans="2:11" s="163" customFormat="1">
      <c r="B123" s="425"/>
      <c r="C123" s="425"/>
      <c r="D123" s="425"/>
      <c r="E123" s="425"/>
      <c r="F123" s="425"/>
    </row>
    <row r="124" spans="2:11">
      <c r="B124" s="160" t="s">
        <v>1128</v>
      </c>
    </row>
    <row r="125" spans="2:11">
      <c r="B125" s="412" t="s">
        <v>1126</v>
      </c>
    </row>
    <row r="126" spans="2:11">
      <c r="B126" s="412" t="s">
        <v>1127</v>
      </c>
    </row>
  </sheetData>
  <mergeCells count="8">
    <mergeCell ref="B121:F121"/>
    <mergeCell ref="B109:D109"/>
    <mergeCell ref="B2:F2"/>
    <mergeCell ref="B5:F5"/>
    <mergeCell ref="B40:F40"/>
    <mergeCell ref="B54:F54"/>
    <mergeCell ref="B69:F69"/>
    <mergeCell ref="B106:F106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76" fitToHeight="0" orientation="landscape" r:id="rId1"/>
  <headerFooter differentFirst="1"/>
  <rowBreaks count="1" manualBreakCount="1">
    <brk id="53" min="1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0"/>
  <sheetViews>
    <sheetView showGridLines="0" view="pageBreakPreview" zoomScale="85" zoomScaleNormal="80" zoomScaleSheetLayoutView="85" workbookViewId="0">
      <selection activeCell="D2" sqref="D2:G2"/>
    </sheetView>
  </sheetViews>
  <sheetFormatPr baseColWidth="10" defaultColWidth="11.42578125" defaultRowHeight="14.25"/>
  <cols>
    <col min="1" max="1" width="4.42578125" style="7" customWidth="1"/>
    <col min="2" max="2" width="7.42578125" style="7" customWidth="1"/>
    <col min="3" max="3" width="19.7109375" style="7" customWidth="1"/>
    <col min="4" max="4" width="19" style="7" customWidth="1"/>
    <col min="5" max="5" width="16.7109375" style="7" customWidth="1"/>
    <col min="6" max="6" width="14" style="7" customWidth="1"/>
    <col min="7" max="7" width="5.85546875" style="7" customWidth="1"/>
    <col min="8" max="8" width="6" style="7" customWidth="1"/>
    <col min="9" max="16384" width="11.42578125" style="7"/>
  </cols>
  <sheetData>
    <row r="2" spans="2:12" ht="56.25" customHeight="1">
      <c r="B2" s="174"/>
      <c r="C2" s="174"/>
      <c r="D2" s="457" t="s">
        <v>584</v>
      </c>
      <c r="E2" s="457"/>
      <c r="F2" s="457"/>
      <c r="G2" s="457"/>
      <c r="H2" s="175"/>
      <c r="I2" s="15"/>
      <c r="J2" s="15"/>
      <c r="K2" s="15"/>
      <c r="L2" s="15"/>
    </row>
    <row r="3" spans="2:12" ht="15">
      <c r="B3" s="13" t="s">
        <v>1162</v>
      </c>
      <c r="C3" s="13"/>
      <c r="D3" s="22"/>
      <c r="E3" s="22"/>
      <c r="F3" s="22"/>
      <c r="G3" s="22"/>
      <c r="H3" s="22"/>
      <c r="I3" s="16"/>
      <c r="J3" s="16"/>
      <c r="K3" s="16"/>
      <c r="L3" s="16"/>
    </row>
    <row r="4" spans="2:12">
      <c r="B4" s="22"/>
      <c r="C4" s="22"/>
      <c r="D4" s="22"/>
      <c r="E4" s="22"/>
      <c r="F4" s="22"/>
      <c r="G4" s="22"/>
      <c r="H4" s="22"/>
      <c r="I4" s="17"/>
      <c r="J4" s="17"/>
      <c r="K4" s="17"/>
      <c r="L4" s="17"/>
    </row>
    <row r="5" spans="2:12" ht="20.25" customHeight="1">
      <c r="B5" s="56" t="s">
        <v>476</v>
      </c>
      <c r="C5" s="56"/>
      <c r="D5" s="56"/>
      <c r="E5" s="56"/>
      <c r="F5" s="56"/>
      <c r="G5" s="56"/>
      <c r="H5" s="56"/>
      <c r="I5" s="17"/>
      <c r="J5" s="17"/>
      <c r="K5" s="17"/>
      <c r="L5" s="17"/>
    </row>
    <row r="6" spans="2:12" ht="6" customHeight="1">
      <c r="B6" s="23"/>
      <c r="C6" s="23"/>
      <c r="D6" s="23"/>
      <c r="E6" s="23"/>
      <c r="F6" s="23"/>
      <c r="G6" s="23"/>
      <c r="H6" s="23"/>
      <c r="I6" s="17"/>
      <c r="J6" s="15"/>
      <c r="K6" s="15"/>
      <c r="L6" s="15"/>
    </row>
    <row r="7" spans="2:12" ht="39" thickBot="1">
      <c r="C7" s="24" t="s">
        <v>607</v>
      </c>
      <c r="D7" s="24" t="s">
        <v>342</v>
      </c>
      <c r="E7" s="25" t="s">
        <v>343</v>
      </c>
      <c r="G7" s="23"/>
      <c r="H7" s="23"/>
      <c r="I7" s="15"/>
      <c r="J7" s="15"/>
      <c r="K7" s="15"/>
      <c r="L7" s="15"/>
    </row>
    <row r="8" spans="2:12">
      <c r="C8" s="22" t="s">
        <v>43</v>
      </c>
      <c r="D8" s="78">
        <v>181</v>
      </c>
      <c r="E8" s="78">
        <v>37</v>
      </c>
      <c r="G8" s="22"/>
      <c r="H8" s="22"/>
      <c r="I8" s="15"/>
      <c r="J8" s="15"/>
      <c r="K8" s="15"/>
      <c r="L8" s="15"/>
    </row>
    <row r="9" spans="2:12">
      <c r="C9" s="26" t="s">
        <v>344</v>
      </c>
      <c r="D9" s="79">
        <v>38</v>
      </c>
      <c r="E9" s="79">
        <v>16</v>
      </c>
      <c r="G9" s="22"/>
      <c r="H9" s="22"/>
      <c r="I9" s="15"/>
      <c r="J9" s="15"/>
      <c r="K9" s="15"/>
      <c r="L9" s="15"/>
    </row>
    <row r="10" spans="2:12">
      <c r="C10" s="26" t="s">
        <v>175</v>
      </c>
      <c r="D10" s="79">
        <v>59</v>
      </c>
      <c r="E10" s="79">
        <v>37</v>
      </c>
      <c r="G10" s="22"/>
      <c r="H10" s="22"/>
      <c r="I10" s="15"/>
      <c r="J10" s="15"/>
      <c r="K10" s="15"/>
      <c r="L10" s="15"/>
    </row>
    <row r="11" spans="2:12">
      <c r="C11" s="26" t="s">
        <v>56</v>
      </c>
      <c r="D11" s="79">
        <v>43</v>
      </c>
      <c r="E11" s="79">
        <v>11</v>
      </c>
      <c r="G11" s="22"/>
      <c r="H11" s="22"/>
      <c r="I11" s="15"/>
      <c r="J11" s="15"/>
      <c r="K11" s="15"/>
      <c r="L11" s="15"/>
    </row>
    <row r="12" spans="2:12" ht="15" thickBot="1">
      <c r="C12" s="22" t="s">
        <v>349</v>
      </c>
      <c r="D12" s="78">
        <v>23</v>
      </c>
      <c r="E12" s="78">
        <v>11</v>
      </c>
      <c r="G12" s="22"/>
      <c r="H12" s="22"/>
      <c r="I12" s="15"/>
      <c r="J12" s="15"/>
      <c r="K12" s="15"/>
      <c r="L12" s="15"/>
    </row>
    <row r="13" spans="2:12" ht="15" thickBot="1">
      <c r="C13" s="27" t="s">
        <v>345</v>
      </c>
      <c r="D13" s="80">
        <f>+SUM(D8:D12)</f>
        <v>344</v>
      </c>
      <c r="E13" s="80">
        <f>+SUM(E8:E12)</f>
        <v>112</v>
      </c>
      <c r="G13" s="22"/>
      <c r="H13" s="22"/>
      <c r="I13" s="15"/>
      <c r="J13" s="15"/>
      <c r="K13" s="15"/>
      <c r="L13" s="15"/>
    </row>
    <row r="14" spans="2:12" ht="15">
      <c r="C14" s="18" t="s">
        <v>693</v>
      </c>
      <c r="D14" s="19"/>
      <c r="E14" s="19"/>
      <c r="G14" s="15"/>
      <c r="H14" s="15"/>
      <c r="I14" s="15"/>
      <c r="J14" s="15"/>
      <c r="K14" s="15"/>
      <c r="L14" s="15"/>
    </row>
    <row r="15" spans="2:12">
      <c r="B15" s="20"/>
      <c r="C15" s="20"/>
      <c r="D15" s="15"/>
      <c r="E15" s="15"/>
      <c r="F15" s="15"/>
      <c r="G15" s="15"/>
      <c r="H15" s="15"/>
      <c r="I15" s="15"/>
      <c r="J15" s="15"/>
      <c r="K15" s="15"/>
      <c r="L15" s="15"/>
    </row>
    <row r="16" spans="2:12" ht="17.25" customHeight="1">
      <c r="B16" s="56" t="s">
        <v>581</v>
      </c>
      <c r="C16" s="56"/>
      <c r="D16" s="56"/>
      <c r="E16" s="56"/>
      <c r="F16" s="56"/>
      <c r="G16" s="56"/>
      <c r="H16" s="56"/>
      <c r="I16" s="15"/>
      <c r="J16" s="15"/>
      <c r="K16" s="15"/>
      <c r="L16" s="15"/>
    </row>
    <row r="17" spans="2:12" ht="8.25" customHeight="1" thickBot="1">
      <c r="B17" s="23"/>
      <c r="C17" s="23"/>
      <c r="D17" s="23"/>
      <c r="E17" s="23"/>
      <c r="F17" s="23"/>
      <c r="G17" s="23"/>
      <c r="H17" s="23"/>
      <c r="I17" s="15"/>
      <c r="J17" s="15"/>
      <c r="K17" s="15"/>
      <c r="L17" s="15"/>
    </row>
    <row r="18" spans="2:12" ht="26.25" thickBot="1">
      <c r="C18" s="28" t="s">
        <v>346</v>
      </c>
      <c r="D18" s="28" t="s">
        <v>15</v>
      </c>
      <c r="E18" s="28" t="s">
        <v>347</v>
      </c>
      <c r="F18" s="28" t="s">
        <v>348</v>
      </c>
      <c r="H18" s="15"/>
      <c r="I18" s="15"/>
      <c r="J18" s="15"/>
      <c r="K18" s="15"/>
      <c r="L18" s="15"/>
    </row>
    <row r="19" spans="2:12">
      <c r="C19" s="22" t="s">
        <v>43</v>
      </c>
      <c r="D19" s="78">
        <v>51.7</v>
      </c>
      <c r="E19" s="78">
        <v>61.1</v>
      </c>
      <c r="F19" s="81">
        <f>+E19+D19</f>
        <v>112.80000000000001</v>
      </c>
      <c r="H19" s="15"/>
      <c r="I19" s="15"/>
      <c r="J19" s="15"/>
      <c r="K19" s="15"/>
      <c r="L19" s="15"/>
    </row>
    <row r="20" spans="2:12">
      <c r="C20" s="26" t="s">
        <v>344</v>
      </c>
      <c r="D20" s="79">
        <v>209.6</v>
      </c>
      <c r="E20" s="79">
        <v>111.7</v>
      </c>
      <c r="F20" s="82">
        <f t="shared" ref="F20:F24" si="0">+E20+D20</f>
        <v>321.3</v>
      </c>
      <c r="H20" s="15"/>
      <c r="I20" s="15"/>
      <c r="J20" s="15"/>
      <c r="K20" s="15"/>
      <c r="L20" s="15"/>
    </row>
    <row r="21" spans="2:12">
      <c r="C21" s="26" t="s">
        <v>175</v>
      </c>
      <c r="D21" s="79">
        <v>59.5</v>
      </c>
      <c r="E21" s="79">
        <v>1.8</v>
      </c>
      <c r="F21" s="82">
        <f t="shared" si="0"/>
        <v>61.3</v>
      </c>
      <c r="H21" s="15"/>
      <c r="I21" s="15"/>
      <c r="J21" s="15"/>
      <c r="K21" s="15"/>
      <c r="L21" s="15"/>
    </row>
    <row r="22" spans="2:12">
      <c r="C22" s="26" t="s">
        <v>56</v>
      </c>
      <c r="D22" s="79">
        <v>85.1</v>
      </c>
      <c r="E22" s="361">
        <v>7.16</v>
      </c>
      <c r="F22" s="362">
        <f t="shared" si="0"/>
        <v>92.259999999999991</v>
      </c>
      <c r="H22" s="15"/>
      <c r="I22" s="15"/>
      <c r="J22" s="15"/>
      <c r="K22" s="15"/>
      <c r="L22" s="15"/>
    </row>
    <row r="23" spans="2:12" ht="15" thickBot="1">
      <c r="C23" s="22" t="s">
        <v>349</v>
      </c>
      <c r="D23" s="83">
        <v>236.7</v>
      </c>
      <c r="E23" s="363">
        <v>11.16</v>
      </c>
      <c r="F23" s="364">
        <f t="shared" si="0"/>
        <v>247.85999999999999</v>
      </c>
      <c r="H23" s="15"/>
      <c r="I23" s="15"/>
      <c r="J23" s="15"/>
      <c r="K23" s="15"/>
      <c r="L23" s="15"/>
    </row>
    <row r="24" spans="2:12" ht="15" thickBot="1">
      <c r="C24" s="27" t="s">
        <v>345</v>
      </c>
      <c r="D24" s="80">
        <f>+SUM(D19:D23)</f>
        <v>642.59999999999991</v>
      </c>
      <c r="E24" s="365">
        <f>+SUM(E19:E23)</f>
        <v>192.92000000000002</v>
      </c>
      <c r="F24" s="365">
        <f t="shared" si="0"/>
        <v>835.52</v>
      </c>
      <c r="H24" s="15"/>
      <c r="I24" s="15"/>
      <c r="J24" s="15"/>
      <c r="K24" s="15"/>
      <c r="L24" s="15"/>
    </row>
    <row r="25" spans="2:12">
      <c r="C25" s="85" t="s">
        <v>583</v>
      </c>
      <c r="D25" s="84">
        <f>D24/$F$24</f>
        <v>0.76910187667560315</v>
      </c>
      <c r="E25" s="84">
        <f>E24/$F$24</f>
        <v>0.2308981233243968</v>
      </c>
      <c r="F25" s="84">
        <f>F24/$F$24</f>
        <v>1</v>
      </c>
      <c r="H25" s="15"/>
      <c r="I25" s="15"/>
      <c r="J25" s="15"/>
      <c r="K25" s="15"/>
      <c r="L25" s="15"/>
    </row>
    <row r="26" spans="2:12" ht="10.5" customHeight="1">
      <c r="C26" s="15"/>
      <c r="D26" s="15"/>
      <c r="E26" s="15"/>
      <c r="F26" s="15"/>
      <c r="H26" s="15"/>
      <c r="I26" s="15"/>
      <c r="J26" s="15"/>
      <c r="K26" s="15"/>
      <c r="L26" s="15"/>
    </row>
    <row r="27" spans="2:12">
      <c r="C27" s="18" t="s">
        <v>694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2:1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2:12" ht="17.25" customHeight="1">
      <c r="B29" s="56" t="s">
        <v>695</v>
      </c>
      <c r="C29" s="56"/>
      <c r="D29" s="56"/>
      <c r="E29" s="56"/>
      <c r="F29" s="56"/>
      <c r="G29" s="56"/>
      <c r="H29" s="56"/>
      <c r="I29" s="15"/>
      <c r="J29" s="15"/>
      <c r="K29" s="15"/>
      <c r="L29" s="15"/>
    </row>
    <row r="30" spans="2:12" ht="9.75" customHeight="1" thickBot="1">
      <c r="B30" s="23"/>
      <c r="C30" s="23"/>
      <c r="D30" s="23"/>
      <c r="E30" s="23"/>
      <c r="F30" s="23"/>
      <c r="G30" s="23"/>
      <c r="H30" s="23"/>
      <c r="I30" s="15"/>
      <c r="J30" s="15"/>
      <c r="K30" s="15"/>
      <c r="L30" s="15"/>
    </row>
    <row r="31" spans="2:12" ht="26.25" thickBot="1">
      <c r="C31" s="28" t="s">
        <v>346</v>
      </c>
      <c r="D31" s="28" t="s">
        <v>15</v>
      </c>
      <c r="E31" s="28" t="s">
        <v>347</v>
      </c>
      <c r="F31" s="28" t="s">
        <v>348</v>
      </c>
      <c r="H31" s="15"/>
    </row>
    <row r="32" spans="2:12">
      <c r="C32" s="22" t="s">
        <v>43</v>
      </c>
      <c r="D32" s="78">
        <v>5.4</v>
      </c>
      <c r="E32" s="78">
        <v>3.3</v>
      </c>
      <c r="F32" s="366">
        <f>+E32+D32</f>
        <v>8.6999999999999993</v>
      </c>
      <c r="H32" s="15"/>
    </row>
    <row r="33" spans="3:8">
      <c r="C33" s="26" t="s">
        <v>344</v>
      </c>
      <c r="D33" s="361">
        <v>11.74</v>
      </c>
      <c r="E33" s="361">
        <v>13.64</v>
      </c>
      <c r="F33" s="362">
        <f t="shared" ref="F33:F36" si="1">+E33+D33</f>
        <v>25.380000000000003</v>
      </c>
      <c r="H33" s="15"/>
    </row>
    <row r="34" spans="3:8">
      <c r="C34" s="26" t="s">
        <v>175</v>
      </c>
      <c r="D34" s="79">
        <v>1.6</v>
      </c>
      <c r="E34" s="79">
        <v>0.1</v>
      </c>
      <c r="F34" s="82">
        <f t="shared" si="1"/>
        <v>1.7000000000000002</v>
      </c>
      <c r="H34" s="15"/>
    </row>
    <row r="35" spans="3:8">
      <c r="C35" s="26" t="s">
        <v>56</v>
      </c>
      <c r="D35" s="361">
        <v>16.34</v>
      </c>
      <c r="E35" s="79">
        <v>0.4</v>
      </c>
      <c r="F35" s="362">
        <f t="shared" si="1"/>
        <v>16.739999999999998</v>
      </c>
      <c r="H35" s="15"/>
    </row>
    <row r="36" spans="3:8" ht="15" thickBot="1">
      <c r="C36" s="22" t="s">
        <v>349</v>
      </c>
      <c r="D36" s="367">
        <v>1.8</v>
      </c>
      <c r="E36" s="78">
        <v>0.6</v>
      </c>
      <c r="F36" s="368">
        <f t="shared" si="1"/>
        <v>2.4</v>
      </c>
      <c r="H36" s="15"/>
    </row>
    <row r="37" spans="3:8" ht="15" thickBot="1">
      <c r="C37" s="27" t="s">
        <v>345</v>
      </c>
      <c r="D37" s="365">
        <f>+D32+D33+D34+D35+D36</f>
        <v>36.879999999999995</v>
      </c>
      <c r="E37" s="365">
        <f>+E32+E33+E34+E35+E36</f>
        <v>18.040000000000003</v>
      </c>
      <c r="F37" s="365">
        <f>+F32+F33+F34+F35+F36</f>
        <v>54.919999999999995</v>
      </c>
      <c r="H37" s="15"/>
    </row>
    <row r="38" spans="3:8">
      <c r="C38" s="85" t="s">
        <v>583</v>
      </c>
      <c r="D38" s="84">
        <f>D37/$F$37</f>
        <v>0.67152221412964308</v>
      </c>
      <c r="E38" s="84">
        <f>E37/$F$37</f>
        <v>0.32847778587035698</v>
      </c>
      <c r="F38" s="84">
        <f>F37/$F$37</f>
        <v>1</v>
      </c>
      <c r="H38" s="15"/>
    </row>
    <row r="39" spans="3:8" ht="10.5" customHeight="1">
      <c r="C39" s="15"/>
      <c r="D39" s="15"/>
      <c r="E39" s="15"/>
      <c r="F39" s="15"/>
      <c r="H39" s="15"/>
    </row>
    <row r="40" spans="3:8">
      <c r="C40" s="18" t="s">
        <v>696</v>
      </c>
      <c r="D40" s="15"/>
      <c r="E40" s="15"/>
    </row>
  </sheetData>
  <mergeCells count="1">
    <mergeCell ref="D2:G2"/>
  </mergeCells>
  <printOptions horizontalCentered="1"/>
  <pageMargins left="0.23622047244094491" right="0.23622047244094491" top="0.19685039370078741" bottom="0.19685039370078741" header="0.19685039370078741" footer="0.19685039370078741"/>
  <pageSetup paperSize="11" fitToHeight="0" orientation="landscape" r:id="rId1"/>
  <headerFooter differentFirst="1"/>
  <rowBreaks count="2" manualBreakCount="2">
    <brk id="15" min="1" max="7" man="1"/>
    <brk id="28" min="1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79"/>
  <sheetViews>
    <sheetView showGridLines="0" view="pageBreakPreview" zoomScale="85" zoomScaleNormal="100" zoomScaleSheetLayoutView="85" workbookViewId="0">
      <selection activeCell="B2" sqref="B2:I2"/>
    </sheetView>
  </sheetViews>
  <sheetFormatPr baseColWidth="10" defaultColWidth="9.140625" defaultRowHeight="12.75"/>
  <cols>
    <col min="1" max="2" width="2.5703125" style="29" customWidth="1"/>
    <col min="3" max="3" width="1.140625" style="29" customWidth="1"/>
    <col min="4" max="4" width="3.42578125" style="29" customWidth="1"/>
    <col min="5" max="5" width="74" style="29" customWidth="1"/>
    <col min="6" max="6" width="1.42578125" style="29" customWidth="1"/>
    <col min="7" max="7" width="13" style="29" customWidth="1"/>
    <col min="8" max="8" width="12.5703125" style="30" customWidth="1"/>
    <col min="9" max="9" width="2.28515625" style="30" customWidth="1"/>
    <col min="10" max="16384" width="9.140625" style="29"/>
  </cols>
  <sheetData>
    <row r="2" spans="2:10" s="7" customFormat="1" ht="48.75" customHeight="1">
      <c r="B2" s="458" t="s">
        <v>585</v>
      </c>
      <c r="C2" s="458"/>
      <c r="D2" s="458"/>
      <c r="E2" s="458"/>
      <c r="F2" s="458"/>
      <c r="G2" s="458"/>
      <c r="H2" s="458"/>
      <c r="I2" s="458"/>
    </row>
    <row r="3" spans="2:10" ht="6" customHeight="1"/>
    <row r="4" spans="2:10">
      <c r="C4" s="88" t="s">
        <v>1069</v>
      </c>
      <c r="D4" s="87"/>
      <c r="E4" s="87"/>
      <c r="F4" s="87"/>
      <c r="G4" s="87"/>
      <c r="H4" s="87"/>
      <c r="I4" s="87"/>
    </row>
    <row r="5" spans="2:10" ht="5.25" customHeight="1"/>
    <row r="6" spans="2:10" s="31" customFormat="1">
      <c r="D6" s="32" t="s">
        <v>485</v>
      </c>
      <c r="G6" s="181" t="s">
        <v>556</v>
      </c>
    </row>
    <row r="7" spans="2:10" s="31" customFormat="1" ht="6.75" customHeight="1">
      <c r="G7" s="34"/>
    </row>
    <row r="8" spans="2:10" s="31" customFormat="1" ht="2.25" customHeight="1">
      <c r="G8" s="35"/>
    </row>
    <row r="9" spans="2:10" s="36" customFormat="1">
      <c r="D9" s="37" t="s">
        <v>489</v>
      </c>
      <c r="E9" s="37"/>
      <c r="F9" s="37"/>
      <c r="G9" s="38">
        <f>+'3.2 KPIs finance divisional'!D9+'3.2 KPIs finance divisional'!D17+'3.2 KPIs finance divisional'!D21+'3.2 KPIs finance divisional'!D22+'3.2 KPIs finance divisional'!D23+'3.2 KPIs finance divisional'!D24+'3.2 KPIs finance divisional'!D25</f>
        <v>97038</v>
      </c>
    </row>
    <row r="10" spans="2:10" ht="6" customHeight="1">
      <c r="G10" s="39"/>
    </row>
    <row r="11" spans="2:10" s="36" customFormat="1">
      <c r="D11" s="37" t="s">
        <v>490</v>
      </c>
      <c r="E11" s="37"/>
      <c r="F11" s="37"/>
      <c r="G11" s="217">
        <f>'3.2 KPIs finance divisional'!E8</f>
        <v>17026</v>
      </c>
    </row>
    <row r="12" spans="2:10" ht="5.25" customHeight="1">
      <c r="G12" s="39"/>
      <c r="J12" s="30"/>
    </row>
    <row r="13" spans="2:10">
      <c r="E13" s="178" t="s">
        <v>491</v>
      </c>
      <c r="F13" s="178"/>
      <c r="G13" s="179">
        <f>'3.2 KPIs finance divisional'!F8</f>
        <v>-6941</v>
      </c>
      <c r="J13" s="179"/>
    </row>
    <row r="14" spans="2:10" s="30" customFormat="1">
      <c r="E14" s="30" t="s">
        <v>1129</v>
      </c>
      <c r="G14" s="413">
        <v>-5807</v>
      </c>
      <c r="J14" s="413"/>
    </row>
    <row r="15" spans="2:10" s="30" customFormat="1">
      <c r="E15" s="30" t="s">
        <v>1130</v>
      </c>
      <c r="G15" s="413">
        <v>-1175</v>
      </c>
      <c r="J15" s="413"/>
    </row>
    <row r="16" spans="2:10" s="30" customFormat="1">
      <c r="E16" s="30" t="s">
        <v>1131</v>
      </c>
      <c r="G16" s="413">
        <v>41</v>
      </c>
      <c r="J16" s="413"/>
    </row>
    <row r="17" spans="4:10">
      <c r="E17" s="178" t="s">
        <v>533</v>
      </c>
      <c r="F17" s="178"/>
      <c r="G17" s="179">
        <v>-172</v>
      </c>
      <c r="H17" s="29"/>
      <c r="I17" s="29"/>
      <c r="J17" s="179"/>
    </row>
    <row r="18" spans="4:10" s="30" customFormat="1">
      <c r="E18" s="30" t="s">
        <v>1132</v>
      </c>
      <c r="G18" s="413">
        <v>-194</v>
      </c>
      <c r="J18" s="413"/>
    </row>
    <row r="19" spans="4:10" s="30" customFormat="1">
      <c r="E19" s="30" t="s">
        <v>1133</v>
      </c>
      <c r="G19" s="413">
        <v>22</v>
      </c>
      <c r="J19" s="413"/>
    </row>
    <row r="20" spans="4:10">
      <c r="E20" s="178" t="s">
        <v>574</v>
      </c>
      <c r="F20" s="178"/>
      <c r="G20" s="180">
        <f>'3.2 KPIs finance divisional'!H8</f>
        <v>-275</v>
      </c>
      <c r="H20" s="29"/>
      <c r="I20" s="29"/>
    </row>
    <row r="21" spans="4:10">
      <c r="E21" s="178" t="s">
        <v>492</v>
      </c>
      <c r="F21" s="178"/>
      <c r="G21" s="180">
        <f>'3.2 KPIs finance divisional'!I8</f>
        <v>-118</v>
      </c>
      <c r="H21" s="29"/>
      <c r="I21" s="29"/>
    </row>
    <row r="22" spans="4:10" ht="7.5" customHeight="1">
      <c r="G22" s="39"/>
      <c r="H22" s="29"/>
      <c r="I22" s="29"/>
    </row>
    <row r="23" spans="4:10" s="36" customFormat="1">
      <c r="D23" s="37" t="s">
        <v>493</v>
      </c>
      <c r="E23" s="37"/>
      <c r="F23" s="37"/>
      <c r="G23" s="38">
        <f>+'3.2 KPIs finance divisional'!J9+'3.2 KPIs finance divisional'!J17+'3.2 KPIs finance divisional'!J21+'3.2 KPIs finance divisional'!J22+'3.2 KPIs finance divisional'!J23+'3.2 KPIs finance divisional'!J24+'3.2 KPIs finance divisional'!J25</f>
        <v>9520</v>
      </c>
    </row>
    <row r="24" spans="4:10" ht="3" customHeight="1">
      <c r="G24" s="39"/>
      <c r="H24" s="29"/>
      <c r="I24" s="29"/>
    </row>
    <row r="25" spans="4:10">
      <c r="E25" s="177" t="s">
        <v>494</v>
      </c>
      <c r="F25" s="176"/>
      <c r="G25" s="218">
        <v>109</v>
      </c>
      <c r="H25" s="29"/>
      <c r="I25" s="29"/>
    </row>
    <row r="26" spans="4:10">
      <c r="E26" s="177" t="s">
        <v>495</v>
      </c>
      <c r="G26" s="218">
        <v>-2474</v>
      </c>
      <c r="H26" s="29"/>
      <c r="I26" s="29"/>
    </row>
    <row r="27" spans="4:10">
      <c r="E27" s="29" t="s">
        <v>496</v>
      </c>
      <c r="G27" s="218">
        <v>-342</v>
      </c>
      <c r="H27" s="29"/>
      <c r="I27" s="29"/>
    </row>
    <row r="28" spans="4:10">
      <c r="E28" s="29" t="s">
        <v>497</v>
      </c>
      <c r="G28" s="218">
        <v>155</v>
      </c>
      <c r="H28" s="29"/>
      <c r="I28" s="29"/>
    </row>
    <row r="29" spans="4:10">
      <c r="E29" s="29" t="s">
        <v>498</v>
      </c>
      <c r="G29" s="218">
        <v>165</v>
      </c>
      <c r="H29" s="29"/>
      <c r="I29" s="29"/>
    </row>
    <row r="30" spans="4:10" ht="6" customHeight="1">
      <c r="G30" s="39"/>
      <c r="H30" s="29"/>
      <c r="I30" s="29"/>
    </row>
    <row r="31" spans="4:10" s="36" customFormat="1">
      <c r="D31" s="37" t="s">
        <v>499</v>
      </c>
      <c r="E31" s="37"/>
      <c r="F31" s="37"/>
      <c r="G31" s="38">
        <f>+G23+SUM(G25:G29)</f>
        <v>7133</v>
      </c>
    </row>
    <row r="32" spans="4:10" ht="3" customHeight="1">
      <c r="G32" s="39"/>
      <c r="H32" s="29"/>
      <c r="I32" s="29"/>
    </row>
    <row r="33" spans="4:9">
      <c r="E33" s="29" t="s">
        <v>500</v>
      </c>
      <c r="G33" s="218">
        <v>-2756</v>
      </c>
      <c r="H33" s="29"/>
      <c r="I33" s="29"/>
    </row>
    <row r="34" spans="4:9">
      <c r="E34" s="29" t="s">
        <v>501</v>
      </c>
      <c r="G34" s="218">
        <v>-2054</v>
      </c>
      <c r="H34" s="29"/>
      <c r="I34" s="29"/>
    </row>
    <row r="35" spans="4:9">
      <c r="E35" s="252" t="s">
        <v>502</v>
      </c>
      <c r="F35" s="252"/>
      <c r="G35" s="316">
        <f>'3.2 KPIs finance divisional'!L8</f>
        <v>433</v>
      </c>
      <c r="H35" s="29"/>
      <c r="I35" s="29"/>
    </row>
    <row r="36" spans="4:9">
      <c r="E36" s="252" t="s">
        <v>503</v>
      </c>
      <c r="F36" s="252"/>
      <c r="G36" s="316">
        <f>'3.2 KPIs finance divisional'!M8</f>
        <v>-1205</v>
      </c>
      <c r="H36" s="29"/>
      <c r="I36" s="29"/>
    </row>
    <row r="37" spans="4:9" ht="3" customHeight="1">
      <c r="G37" s="39"/>
      <c r="H37" s="29"/>
      <c r="I37" s="29"/>
    </row>
    <row r="38" spans="4:9" s="36" customFormat="1">
      <c r="D38" s="37" t="s">
        <v>504</v>
      </c>
      <c r="E38" s="37"/>
      <c r="F38" s="37"/>
      <c r="G38" s="42">
        <v>1550</v>
      </c>
    </row>
    <row r="39" spans="4:9" ht="3" customHeight="1">
      <c r="G39" s="39"/>
      <c r="H39" s="29"/>
      <c r="I39" s="29"/>
    </row>
    <row r="40" spans="4:9">
      <c r="E40" s="29" t="s">
        <v>505</v>
      </c>
      <c r="G40" s="218">
        <v>105</v>
      </c>
      <c r="H40" s="29"/>
      <c r="I40" s="29"/>
    </row>
    <row r="41" spans="4:9">
      <c r="E41" s="29" t="s">
        <v>1073</v>
      </c>
      <c r="G41" s="218">
        <v>89</v>
      </c>
      <c r="H41" s="29"/>
      <c r="I41" s="29"/>
    </row>
    <row r="42" spans="4:9">
      <c r="E42" s="29" t="s">
        <v>506</v>
      </c>
      <c r="G42" s="218">
        <v>2474</v>
      </c>
      <c r="H42" s="29"/>
      <c r="I42" s="29"/>
    </row>
    <row r="43" spans="4:9">
      <c r="E43" s="29" t="s">
        <v>496</v>
      </c>
      <c r="G43" s="218">
        <v>342</v>
      </c>
      <c r="H43" s="29"/>
      <c r="I43" s="29"/>
    </row>
    <row r="44" spans="4:9">
      <c r="E44" s="29" t="s">
        <v>507</v>
      </c>
      <c r="G44" s="218">
        <v>-320</v>
      </c>
      <c r="H44" s="29"/>
      <c r="I44" s="29"/>
    </row>
    <row r="45" spans="4:9">
      <c r="E45" s="29" t="s">
        <v>508</v>
      </c>
      <c r="G45" s="218">
        <v>-544</v>
      </c>
      <c r="H45" s="29"/>
      <c r="I45" s="29"/>
    </row>
    <row r="46" spans="4:9">
      <c r="E46" s="177" t="s">
        <v>509</v>
      </c>
      <c r="G46" s="218">
        <v>32</v>
      </c>
      <c r="H46" s="29"/>
      <c r="I46" s="29"/>
    </row>
    <row r="47" spans="4:9">
      <c r="E47" s="29" t="s">
        <v>510</v>
      </c>
      <c r="G47" s="218">
        <v>274</v>
      </c>
      <c r="H47" s="29"/>
      <c r="I47" s="29"/>
    </row>
    <row r="48" spans="4:9">
      <c r="E48" s="29" t="s">
        <v>511</v>
      </c>
      <c r="G48" s="218">
        <v>-172</v>
      </c>
      <c r="H48" s="29"/>
      <c r="I48" s="29"/>
    </row>
    <row r="49" spans="3:9" ht="5.25" customHeight="1">
      <c r="G49" s="39"/>
      <c r="H49" s="29"/>
      <c r="I49" s="29"/>
    </row>
    <row r="50" spans="3:9" s="36" customFormat="1">
      <c r="D50" s="37" t="s">
        <v>512</v>
      </c>
      <c r="E50" s="37"/>
      <c r="F50" s="37"/>
      <c r="G50" s="42">
        <v>3831</v>
      </c>
    </row>
    <row r="51" spans="3:9" ht="14.25" customHeight="1">
      <c r="G51" s="39"/>
    </row>
    <row r="52" spans="3:9">
      <c r="C52" s="88" t="s">
        <v>1071</v>
      </c>
      <c r="D52" s="87"/>
      <c r="E52" s="87"/>
      <c r="F52" s="87"/>
      <c r="G52" s="87"/>
      <c r="H52" s="87"/>
      <c r="I52" s="87"/>
    </row>
    <row r="53" spans="3:9" ht="6.75" customHeight="1">
      <c r="G53" s="39"/>
    </row>
    <row r="54" spans="3:9" s="31" customFormat="1">
      <c r="D54" s="32" t="s">
        <v>485</v>
      </c>
      <c r="G54" s="181" t="s">
        <v>556</v>
      </c>
    </row>
    <row r="55" spans="3:9" s="31" customFormat="1" ht="5.25" customHeight="1">
      <c r="G55" s="34"/>
    </row>
    <row r="56" spans="3:9">
      <c r="E56" s="29" t="s">
        <v>513</v>
      </c>
      <c r="G56" s="53">
        <f>'3.2 KPIs finance divisional'!E30</f>
        <v>3288</v>
      </c>
    </row>
    <row r="57" spans="3:9">
      <c r="E57" s="29" t="s">
        <v>514</v>
      </c>
      <c r="G57" s="53">
        <f>'3.2 KPIs finance divisional'!F30</f>
        <v>5889</v>
      </c>
    </row>
    <row r="58" spans="3:9">
      <c r="E58" s="29" t="s">
        <v>515</v>
      </c>
      <c r="G58" s="53">
        <f>'3.2 KPIs finance divisional'!G30</f>
        <v>832</v>
      </c>
    </row>
    <row r="59" spans="3:9" s="31" customFormat="1" ht="7.5" customHeight="1">
      <c r="G59" s="35"/>
    </row>
    <row r="60" spans="3:9" s="36" customFormat="1">
      <c r="D60" s="37" t="s">
        <v>516</v>
      </c>
      <c r="E60" s="37"/>
      <c r="F60" s="37"/>
      <c r="G60" s="217">
        <f>G56+G57+G58</f>
        <v>10009</v>
      </c>
    </row>
    <row r="61" spans="3:9" ht="5.25" customHeight="1">
      <c r="G61" s="39"/>
    </row>
    <row r="62" spans="3:9" ht="8.25" customHeight="1">
      <c r="G62" s="39"/>
      <c r="I62" s="29"/>
    </row>
    <row r="63" spans="3:9">
      <c r="C63" s="459" t="s">
        <v>1072</v>
      </c>
      <c r="D63" s="459"/>
      <c r="E63" s="459"/>
      <c r="F63" s="459"/>
      <c r="G63" s="459"/>
      <c r="H63" s="459"/>
      <c r="I63" s="459"/>
    </row>
    <row r="64" spans="3:9" ht="4.5" customHeight="1">
      <c r="I64" s="29"/>
    </row>
    <row r="65" spans="4:9" s="31" customFormat="1" ht="42" customHeight="1">
      <c r="D65" s="32" t="s">
        <v>485</v>
      </c>
      <c r="G65" s="181" t="s">
        <v>489</v>
      </c>
      <c r="H65" s="181" t="s">
        <v>634</v>
      </c>
      <c r="I65" s="29"/>
    </row>
    <row r="66" spans="4:9" s="36" customFormat="1">
      <c r="D66" s="37" t="s">
        <v>635</v>
      </c>
      <c r="E66" s="37"/>
      <c r="F66" s="37"/>
      <c r="G66" s="42">
        <v>97038</v>
      </c>
      <c r="H66" s="42">
        <v>95404</v>
      </c>
      <c r="I66" s="29"/>
    </row>
    <row r="67" spans="4:9" s="36" customFormat="1">
      <c r="D67" s="219"/>
      <c r="E67" s="220" t="s">
        <v>8</v>
      </c>
      <c r="F67" s="221"/>
      <c r="G67" s="222">
        <v>35914</v>
      </c>
      <c r="H67" s="222">
        <v>33914</v>
      </c>
      <c r="I67" s="29"/>
    </row>
    <row r="68" spans="4:9" s="36" customFormat="1">
      <c r="D68" s="219"/>
      <c r="E68" s="220" t="s">
        <v>19</v>
      </c>
      <c r="F68" s="221"/>
      <c r="G68" s="222">
        <v>11110</v>
      </c>
      <c r="H68" s="222">
        <v>3943</v>
      </c>
      <c r="I68" s="29"/>
    </row>
    <row r="69" spans="4:9" s="36" customFormat="1">
      <c r="D69" s="219"/>
      <c r="E69" s="220" t="s">
        <v>551</v>
      </c>
      <c r="F69" s="221"/>
      <c r="G69" s="222">
        <v>28978</v>
      </c>
      <c r="H69" s="222">
        <v>27537</v>
      </c>
      <c r="I69" s="29"/>
    </row>
    <row r="70" spans="4:9" s="36" customFormat="1">
      <c r="D70" s="219"/>
      <c r="E70" s="220" t="s">
        <v>552</v>
      </c>
      <c r="F70" s="221"/>
      <c r="G70" s="222">
        <v>1040</v>
      </c>
      <c r="H70" s="222">
        <v>1426</v>
      </c>
      <c r="I70" s="29"/>
    </row>
    <row r="71" spans="4:9" s="36" customFormat="1">
      <c r="D71" s="219"/>
      <c r="E71" s="220" t="s">
        <v>127</v>
      </c>
      <c r="F71" s="221"/>
      <c r="G71" s="222">
        <v>5469</v>
      </c>
      <c r="H71" s="222">
        <v>9118</v>
      </c>
      <c r="I71" s="29"/>
    </row>
    <row r="72" spans="4:9" s="36" customFormat="1">
      <c r="D72" s="219"/>
      <c r="E72" s="220" t="s">
        <v>553</v>
      </c>
      <c r="F72" s="221"/>
      <c r="G72" s="222">
        <v>8633</v>
      </c>
      <c r="H72" s="222">
        <v>9155</v>
      </c>
      <c r="I72" s="29"/>
    </row>
    <row r="73" spans="4:9" s="36" customFormat="1">
      <c r="D73" s="219"/>
      <c r="E73" s="220" t="s">
        <v>554</v>
      </c>
      <c r="F73" s="221"/>
      <c r="G73" s="222">
        <v>4951</v>
      </c>
      <c r="H73" s="222">
        <v>10091</v>
      </c>
      <c r="I73" s="29"/>
    </row>
    <row r="74" spans="4:9" s="36" customFormat="1">
      <c r="D74" s="219"/>
      <c r="E74" s="220" t="s">
        <v>555</v>
      </c>
      <c r="F74" s="221"/>
      <c r="G74" s="222">
        <v>941</v>
      </c>
      <c r="H74" s="222">
        <v>219</v>
      </c>
      <c r="I74" s="29"/>
    </row>
    <row r="75" spans="4:9" s="36" customFormat="1">
      <c r="D75" s="219"/>
      <c r="E75" s="219"/>
      <c r="F75" s="219"/>
      <c r="G75" s="223"/>
      <c r="H75" s="54"/>
      <c r="I75" s="29"/>
    </row>
    <row r="76" spans="4:9" ht="6" customHeight="1">
      <c r="G76" s="39"/>
      <c r="H76" s="41"/>
      <c r="I76" s="29"/>
    </row>
    <row r="77" spans="4:9" s="36" customFormat="1" ht="15" customHeight="1">
      <c r="D77" s="32" t="s">
        <v>485</v>
      </c>
      <c r="E77" s="31"/>
      <c r="F77" s="31"/>
      <c r="G77" s="181" t="s">
        <v>490</v>
      </c>
      <c r="H77" s="29"/>
      <c r="I77" s="29"/>
    </row>
    <row r="78" spans="4:9" ht="15" customHeight="1">
      <c r="D78" s="37" t="s">
        <v>635</v>
      </c>
      <c r="E78" s="37"/>
      <c r="F78" s="37"/>
      <c r="G78" s="217">
        <f>SUM(G79:G84)</f>
        <v>17026</v>
      </c>
      <c r="H78" s="29"/>
      <c r="I78" s="29"/>
    </row>
    <row r="79" spans="4:9">
      <c r="E79" s="220" t="s">
        <v>8</v>
      </c>
      <c r="G79" s="222">
        <v>5523</v>
      </c>
      <c r="H79" s="29"/>
      <c r="I79" s="29"/>
    </row>
    <row r="80" spans="4:9">
      <c r="E80" s="220" t="s">
        <v>19</v>
      </c>
      <c r="G80" s="222">
        <v>1305</v>
      </c>
      <c r="H80" s="29"/>
      <c r="I80" s="29"/>
    </row>
    <row r="81" spans="5:9">
      <c r="E81" s="220" t="s">
        <v>552</v>
      </c>
      <c r="F81" s="224"/>
      <c r="G81" s="222">
        <v>5795</v>
      </c>
      <c r="H81" s="29"/>
      <c r="I81" s="29"/>
    </row>
    <row r="82" spans="5:9">
      <c r="E82" s="220" t="s">
        <v>127</v>
      </c>
      <c r="F82" s="221"/>
      <c r="G82" s="222">
        <v>1220</v>
      </c>
      <c r="H82" s="29"/>
      <c r="I82" s="29"/>
    </row>
    <row r="83" spans="5:9">
      <c r="E83" s="220" t="s">
        <v>554</v>
      </c>
      <c r="G83" s="222">
        <v>1785</v>
      </c>
      <c r="H83" s="29"/>
      <c r="I83" s="29"/>
    </row>
    <row r="84" spans="5:9">
      <c r="E84" s="220" t="s">
        <v>582</v>
      </c>
      <c r="G84" s="222">
        <v>1398</v>
      </c>
      <c r="H84" s="29"/>
      <c r="I84" s="29"/>
    </row>
    <row r="85" spans="5:9">
      <c r="G85" s="39"/>
      <c r="H85" s="29"/>
      <c r="I85" s="29"/>
    </row>
    <row r="86" spans="5:9">
      <c r="G86" s="39"/>
      <c r="H86" s="41"/>
      <c r="I86" s="29"/>
    </row>
    <row r="87" spans="5:9">
      <c r="G87" s="39"/>
      <c r="H87" s="41"/>
      <c r="I87" s="41"/>
    </row>
    <row r="88" spans="5:9">
      <c r="G88" s="39"/>
      <c r="H88" s="41"/>
      <c r="I88" s="41"/>
    </row>
    <row r="89" spans="5:9">
      <c r="G89" s="39"/>
      <c r="H89" s="41"/>
      <c r="I89" s="41"/>
    </row>
    <row r="90" spans="5:9">
      <c r="G90" s="39"/>
      <c r="H90" s="41"/>
      <c r="I90" s="41"/>
    </row>
    <row r="91" spans="5:9">
      <c r="G91" s="39"/>
      <c r="H91" s="41"/>
      <c r="I91" s="41"/>
    </row>
    <row r="92" spans="5:9">
      <c r="G92" s="39"/>
      <c r="H92" s="41"/>
      <c r="I92" s="41"/>
    </row>
    <row r="93" spans="5:9">
      <c r="G93" s="39"/>
      <c r="H93" s="41"/>
      <c r="I93" s="41"/>
    </row>
    <row r="94" spans="5:9">
      <c r="G94" s="39"/>
      <c r="H94" s="41"/>
      <c r="I94" s="41"/>
    </row>
    <row r="95" spans="5:9">
      <c r="G95" s="39"/>
      <c r="H95" s="41"/>
      <c r="I95" s="41"/>
    </row>
    <row r="96" spans="5:9">
      <c r="G96" s="39"/>
      <c r="H96" s="41"/>
      <c r="I96" s="41"/>
    </row>
    <row r="97" spans="7:9">
      <c r="G97" s="39"/>
      <c r="H97" s="41"/>
      <c r="I97" s="41"/>
    </row>
    <row r="98" spans="7:9">
      <c r="G98" s="39"/>
      <c r="H98" s="41"/>
      <c r="I98" s="41"/>
    </row>
    <row r="99" spans="7:9">
      <c r="G99" s="39"/>
      <c r="H99" s="41"/>
      <c r="I99" s="41"/>
    </row>
    <row r="100" spans="7:9">
      <c r="G100" s="39"/>
      <c r="H100" s="41"/>
      <c r="I100" s="41"/>
    </row>
    <row r="101" spans="7:9">
      <c r="G101" s="39"/>
      <c r="H101" s="41"/>
      <c r="I101" s="41"/>
    </row>
    <row r="102" spans="7:9">
      <c r="G102" s="39"/>
      <c r="H102" s="41"/>
      <c r="I102" s="41"/>
    </row>
    <row r="103" spans="7:9">
      <c r="G103" s="39"/>
      <c r="H103" s="41"/>
      <c r="I103" s="41"/>
    </row>
    <row r="104" spans="7:9">
      <c r="G104" s="39"/>
      <c r="H104" s="41"/>
      <c r="I104" s="41"/>
    </row>
    <row r="105" spans="7:9">
      <c r="G105" s="39"/>
      <c r="H105" s="41"/>
      <c r="I105" s="41"/>
    </row>
    <row r="106" spans="7:9">
      <c r="G106" s="39"/>
      <c r="H106" s="41"/>
      <c r="I106" s="41"/>
    </row>
    <row r="107" spans="7:9">
      <c r="G107" s="39"/>
      <c r="H107" s="41"/>
      <c r="I107" s="41"/>
    </row>
    <row r="108" spans="7:9">
      <c r="G108" s="39"/>
      <c r="H108" s="41"/>
      <c r="I108" s="41"/>
    </row>
    <row r="109" spans="7:9">
      <c r="G109" s="39"/>
      <c r="H109" s="41"/>
      <c r="I109" s="41"/>
    </row>
    <row r="110" spans="7:9">
      <c r="G110" s="39"/>
      <c r="H110" s="41"/>
      <c r="I110" s="41"/>
    </row>
    <row r="111" spans="7:9">
      <c r="G111" s="39"/>
      <c r="H111" s="41"/>
      <c r="I111" s="41"/>
    </row>
    <row r="112" spans="7:9">
      <c r="G112" s="39"/>
      <c r="H112" s="41"/>
      <c r="I112" s="41"/>
    </row>
    <row r="113" spans="7:9">
      <c r="G113" s="39"/>
      <c r="H113" s="41"/>
      <c r="I113" s="41"/>
    </row>
    <row r="114" spans="7:9">
      <c r="G114" s="39"/>
      <c r="H114" s="41"/>
      <c r="I114" s="41"/>
    </row>
    <row r="115" spans="7:9">
      <c r="G115" s="39"/>
      <c r="H115" s="41"/>
      <c r="I115" s="41"/>
    </row>
    <row r="116" spans="7:9">
      <c r="G116" s="39"/>
      <c r="H116" s="41"/>
      <c r="I116" s="41"/>
    </row>
    <row r="117" spans="7:9">
      <c r="G117" s="39"/>
      <c r="H117" s="41"/>
      <c r="I117" s="41"/>
    </row>
    <row r="118" spans="7:9">
      <c r="G118" s="39"/>
      <c r="H118" s="41"/>
      <c r="I118" s="41"/>
    </row>
    <row r="119" spans="7:9">
      <c r="G119" s="39"/>
      <c r="H119" s="41"/>
      <c r="I119" s="41"/>
    </row>
    <row r="120" spans="7:9">
      <c r="G120" s="39"/>
      <c r="H120" s="41"/>
      <c r="I120" s="41"/>
    </row>
    <row r="121" spans="7:9">
      <c r="G121" s="39"/>
      <c r="H121" s="41"/>
      <c r="I121" s="41"/>
    </row>
    <row r="122" spans="7:9">
      <c r="G122" s="39"/>
      <c r="H122" s="41"/>
      <c r="I122" s="41"/>
    </row>
    <row r="123" spans="7:9">
      <c r="G123" s="39"/>
      <c r="H123" s="41"/>
      <c r="I123" s="41"/>
    </row>
    <row r="124" spans="7:9">
      <c r="G124" s="39"/>
      <c r="H124" s="41"/>
      <c r="I124" s="41"/>
    </row>
    <row r="125" spans="7:9">
      <c r="G125" s="39"/>
      <c r="H125" s="41"/>
      <c r="I125" s="41"/>
    </row>
    <row r="126" spans="7:9">
      <c r="G126" s="39"/>
      <c r="H126" s="41"/>
      <c r="I126" s="41"/>
    </row>
    <row r="127" spans="7:9">
      <c r="G127" s="39"/>
      <c r="H127" s="41"/>
      <c r="I127" s="41"/>
    </row>
    <row r="128" spans="7:9">
      <c r="G128" s="39"/>
      <c r="H128" s="41"/>
      <c r="I128" s="41"/>
    </row>
    <row r="129" spans="7:9">
      <c r="G129" s="39"/>
      <c r="H129" s="41"/>
      <c r="I129" s="41"/>
    </row>
    <row r="130" spans="7:9">
      <c r="G130" s="39"/>
      <c r="H130" s="41"/>
      <c r="I130" s="41"/>
    </row>
    <row r="131" spans="7:9">
      <c r="G131" s="39"/>
      <c r="H131" s="41"/>
      <c r="I131" s="41"/>
    </row>
    <row r="132" spans="7:9">
      <c r="G132" s="39"/>
      <c r="H132" s="41"/>
      <c r="I132" s="41"/>
    </row>
    <row r="133" spans="7:9">
      <c r="G133" s="39"/>
      <c r="H133" s="41"/>
      <c r="I133" s="41"/>
    </row>
    <row r="134" spans="7:9">
      <c r="G134" s="39"/>
      <c r="H134" s="41"/>
      <c r="I134" s="41"/>
    </row>
    <row r="135" spans="7:9">
      <c r="G135" s="39"/>
      <c r="H135" s="41"/>
      <c r="I135" s="41"/>
    </row>
    <row r="136" spans="7:9">
      <c r="G136" s="39"/>
      <c r="H136" s="41"/>
      <c r="I136" s="41"/>
    </row>
    <row r="137" spans="7:9">
      <c r="G137" s="39"/>
      <c r="H137" s="41"/>
      <c r="I137" s="41"/>
    </row>
    <row r="138" spans="7:9">
      <c r="G138" s="39"/>
      <c r="H138" s="41"/>
      <c r="I138" s="41"/>
    </row>
    <row r="139" spans="7:9">
      <c r="G139" s="39"/>
      <c r="H139" s="41"/>
      <c r="I139" s="41"/>
    </row>
    <row r="140" spans="7:9">
      <c r="G140" s="39"/>
      <c r="H140" s="41"/>
      <c r="I140" s="41"/>
    </row>
    <row r="141" spans="7:9">
      <c r="G141" s="39"/>
      <c r="H141" s="41"/>
      <c r="I141" s="41"/>
    </row>
    <row r="142" spans="7:9">
      <c r="G142" s="39"/>
      <c r="H142" s="41"/>
      <c r="I142" s="41"/>
    </row>
    <row r="143" spans="7:9">
      <c r="G143" s="39"/>
      <c r="H143" s="41"/>
      <c r="I143" s="41"/>
    </row>
    <row r="144" spans="7:9">
      <c r="G144" s="39"/>
      <c r="H144" s="41"/>
      <c r="I144" s="41"/>
    </row>
    <row r="145" spans="7:9">
      <c r="G145" s="39"/>
      <c r="H145" s="41"/>
      <c r="I145" s="41"/>
    </row>
    <row r="146" spans="7:9">
      <c r="G146" s="39"/>
      <c r="H146" s="41"/>
      <c r="I146" s="41"/>
    </row>
    <row r="147" spans="7:9">
      <c r="G147" s="39"/>
      <c r="H147" s="41"/>
      <c r="I147" s="41"/>
    </row>
    <row r="148" spans="7:9">
      <c r="G148" s="39"/>
      <c r="H148" s="41"/>
      <c r="I148" s="41"/>
    </row>
    <row r="149" spans="7:9">
      <c r="G149" s="39"/>
      <c r="H149" s="41"/>
      <c r="I149" s="41"/>
    </row>
    <row r="150" spans="7:9">
      <c r="G150" s="39"/>
      <c r="H150" s="41"/>
      <c r="I150" s="41"/>
    </row>
    <row r="151" spans="7:9">
      <c r="G151" s="39"/>
      <c r="H151" s="41"/>
      <c r="I151" s="41"/>
    </row>
    <row r="152" spans="7:9">
      <c r="G152" s="39"/>
      <c r="H152" s="41"/>
      <c r="I152" s="41"/>
    </row>
    <row r="153" spans="7:9">
      <c r="G153" s="39"/>
      <c r="H153" s="41"/>
      <c r="I153" s="41"/>
    </row>
    <row r="154" spans="7:9">
      <c r="G154" s="39"/>
      <c r="H154" s="41"/>
      <c r="I154" s="41"/>
    </row>
    <row r="155" spans="7:9">
      <c r="G155" s="39"/>
      <c r="H155" s="41"/>
      <c r="I155" s="41"/>
    </row>
    <row r="156" spans="7:9">
      <c r="G156" s="39"/>
      <c r="H156" s="41"/>
      <c r="I156" s="41"/>
    </row>
    <row r="157" spans="7:9">
      <c r="G157" s="39"/>
      <c r="H157" s="41"/>
      <c r="I157" s="41"/>
    </row>
    <row r="158" spans="7:9">
      <c r="G158" s="39"/>
      <c r="H158" s="41"/>
      <c r="I158" s="41"/>
    </row>
    <row r="159" spans="7:9">
      <c r="G159" s="39"/>
      <c r="H159" s="41"/>
      <c r="I159" s="41"/>
    </row>
    <row r="160" spans="7:9">
      <c r="G160" s="39"/>
      <c r="H160" s="41"/>
      <c r="I160" s="41"/>
    </row>
    <row r="161" spans="7:9">
      <c r="G161" s="39"/>
      <c r="H161" s="41"/>
      <c r="I161" s="41"/>
    </row>
    <row r="162" spans="7:9">
      <c r="G162" s="39"/>
      <c r="H162" s="41"/>
      <c r="I162" s="41"/>
    </row>
    <row r="163" spans="7:9">
      <c r="G163" s="39"/>
      <c r="H163" s="41"/>
      <c r="I163" s="41"/>
    </row>
    <row r="164" spans="7:9">
      <c r="G164" s="39"/>
      <c r="H164" s="41"/>
      <c r="I164" s="41"/>
    </row>
    <row r="165" spans="7:9">
      <c r="G165" s="39"/>
      <c r="H165" s="41"/>
      <c r="I165" s="41"/>
    </row>
    <row r="166" spans="7:9">
      <c r="G166" s="39"/>
      <c r="H166" s="41"/>
      <c r="I166" s="41"/>
    </row>
    <row r="167" spans="7:9">
      <c r="G167" s="39"/>
      <c r="H167" s="41"/>
      <c r="I167" s="41"/>
    </row>
    <row r="168" spans="7:9">
      <c r="G168" s="39"/>
      <c r="H168" s="41"/>
      <c r="I168" s="41"/>
    </row>
    <row r="169" spans="7:9">
      <c r="G169" s="39"/>
      <c r="H169" s="41"/>
      <c r="I169" s="41"/>
    </row>
    <row r="170" spans="7:9">
      <c r="G170" s="39"/>
      <c r="H170" s="41"/>
      <c r="I170" s="41"/>
    </row>
    <row r="171" spans="7:9">
      <c r="G171" s="39"/>
      <c r="H171" s="41"/>
      <c r="I171" s="41"/>
    </row>
    <row r="172" spans="7:9">
      <c r="G172" s="39"/>
      <c r="H172" s="41"/>
      <c r="I172" s="41"/>
    </row>
    <row r="173" spans="7:9">
      <c r="G173" s="39"/>
      <c r="H173" s="41"/>
      <c r="I173" s="41"/>
    </row>
    <row r="174" spans="7:9">
      <c r="G174" s="39"/>
      <c r="H174" s="41"/>
      <c r="I174" s="41"/>
    </row>
    <row r="175" spans="7:9">
      <c r="G175" s="39"/>
      <c r="H175" s="41"/>
      <c r="I175" s="41"/>
    </row>
    <row r="176" spans="7:9">
      <c r="G176" s="43"/>
      <c r="H176" s="55"/>
      <c r="I176" s="55"/>
    </row>
    <row r="177" spans="7:9">
      <c r="G177" s="43"/>
      <c r="H177" s="55"/>
      <c r="I177" s="55"/>
    </row>
    <row r="178" spans="7:9">
      <c r="G178" s="43"/>
      <c r="H178" s="55"/>
      <c r="I178" s="55"/>
    </row>
    <row r="179" spans="7:9">
      <c r="G179" s="43"/>
      <c r="H179" s="55"/>
      <c r="I179" s="55"/>
    </row>
  </sheetData>
  <mergeCells count="2">
    <mergeCell ref="B2:I2"/>
    <mergeCell ref="C63:I63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89" fitToHeight="0" orientation="landscape" r:id="rId1"/>
  <headerFooter differentFirst="1"/>
  <rowBreaks count="2" manualBreakCount="2">
    <brk id="38" min="1" max="8" man="1"/>
    <brk id="62" min="1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8"/>
  <sheetViews>
    <sheetView showGridLines="0" view="pageBreakPreview" zoomScale="70" zoomScaleNormal="85" zoomScaleSheetLayoutView="70" workbookViewId="0">
      <selection activeCell="B2" sqref="B2:M2"/>
    </sheetView>
  </sheetViews>
  <sheetFormatPr baseColWidth="10" defaultRowHeight="15"/>
  <cols>
    <col min="1" max="2" width="3.42578125" style="46" customWidth="1"/>
    <col min="3" max="3" width="35.28515625" style="46" customWidth="1"/>
    <col min="4" max="4" width="11.42578125" style="46"/>
    <col min="5" max="5" width="12.28515625" style="46" customWidth="1"/>
    <col min="6" max="6" width="12.42578125" style="46" customWidth="1"/>
    <col min="7" max="7" width="11.42578125" style="46"/>
    <col min="8" max="8" width="13.85546875" style="46" customWidth="1"/>
    <col min="9" max="10" width="11.42578125" style="46"/>
    <col min="11" max="11" width="3.42578125" style="46" customWidth="1"/>
    <col min="12" max="12" width="12.85546875" style="46" customWidth="1"/>
    <col min="13" max="13" width="13" style="46" customWidth="1"/>
    <col min="14" max="16384" width="11.42578125" style="46"/>
  </cols>
  <sheetData>
    <row r="2" spans="1:16" s="7" customFormat="1" ht="48.75" customHeight="1">
      <c r="B2" s="463" t="s">
        <v>636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</row>
    <row r="3" spans="1:16" s="29" customFormat="1" ht="29.25" customHeight="1">
      <c r="H3" s="30"/>
      <c r="I3" s="30"/>
    </row>
    <row r="4" spans="1:16">
      <c r="B4" s="86"/>
      <c r="C4" s="225" t="s">
        <v>1070</v>
      </c>
      <c r="D4" s="86"/>
      <c r="E4" s="86"/>
      <c r="F4" s="86"/>
      <c r="G4" s="86"/>
      <c r="H4" s="86"/>
      <c r="I4" s="86"/>
      <c r="J4" s="86"/>
      <c r="K4" s="87"/>
      <c r="L4" s="86"/>
      <c r="M4" s="86"/>
    </row>
    <row r="5" spans="1:16">
      <c r="C5" s="226"/>
      <c r="D5" s="464" t="s">
        <v>637</v>
      </c>
      <c r="E5" s="464"/>
      <c r="F5" s="464"/>
      <c r="G5" s="464"/>
      <c r="H5" s="464"/>
      <c r="I5" s="464"/>
      <c r="J5" s="464"/>
      <c r="K5" s="29"/>
      <c r="L5" s="464" t="s">
        <v>638</v>
      </c>
      <c r="M5" s="464"/>
    </row>
    <row r="6" spans="1:16" ht="10.5" customHeight="1" thickBot="1">
      <c r="A6" s="29"/>
      <c r="B6" s="29"/>
      <c r="C6" s="29"/>
      <c r="D6" s="41"/>
      <c r="E6" s="41"/>
      <c r="F6" s="41"/>
      <c r="G6" s="41"/>
      <c r="H6" s="41"/>
      <c r="I6" s="41"/>
      <c r="J6" s="41"/>
      <c r="K6" s="40"/>
      <c r="L6" s="41"/>
      <c r="M6" s="41"/>
    </row>
    <row r="7" spans="1:16" ht="58.5" customHeight="1" thickBot="1">
      <c r="B7" s="227"/>
      <c r="C7" s="228" t="s">
        <v>485</v>
      </c>
      <c r="D7" s="229" t="s">
        <v>489</v>
      </c>
      <c r="E7" s="229" t="s">
        <v>490</v>
      </c>
      <c r="F7" s="230" t="s">
        <v>491</v>
      </c>
      <c r="G7" s="230" t="s">
        <v>533</v>
      </c>
      <c r="H7" s="230" t="s">
        <v>574</v>
      </c>
      <c r="I7" s="230" t="s">
        <v>492</v>
      </c>
      <c r="J7" s="229" t="s">
        <v>493</v>
      </c>
      <c r="L7" s="230" t="s">
        <v>502</v>
      </c>
      <c r="M7" s="230" t="s">
        <v>503</v>
      </c>
    </row>
    <row r="8" spans="1:16" ht="18" customHeight="1" thickBot="1">
      <c r="B8" s="227"/>
      <c r="C8" s="231" t="s">
        <v>556</v>
      </c>
      <c r="D8" s="232">
        <f>+D9+D17+D21+D22+D23+D24+D25</f>
        <v>97038</v>
      </c>
      <c r="E8" s="233">
        <v>17026</v>
      </c>
      <c r="F8" s="235">
        <v>-6941</v>
      </c>
      <c r="G8" s="235">
        <v>-172</v>
      </c>
      <c r="H8" s="234">
        <f t="shared" ref="H8:J8" si="0">+H9+H17+H21+H22+H23+H24+H25</f>
        <v>-275</v>
      </c>
      <c r="I8" s="235">
        <v>-118</v>
      </c>
      <c r="J8" s="232">
        <f t="shared" si="0"/>
        <v>9520</v>
      </c>
      <c r="L8" s="415">
        <f>SUM(L9:L25)</f>
        <v>433</v>
      </c>
      <c r="M8" s="415">
        <f>SUM(M9:M25)</f>
        <v>-1205</v>
      </c>
    </row>
    <row r="9" spans="1:16">
      <c r="A9" s="219"/>
      <c r="B9" s="465"/>
      <c r="C9" s="58" t="s">
        <v>89</v>
      </c>
      <c r="D9" s="236">
        <f>+SUM(D10:D16)</f>
        <v>16044</v>
      </c>
      <c r="E9" s="236">
        <f>+SUM(E10:E16)</f>
        <v>4327</v>
      </c>
      <c r="F9" s="237">
        <f>+SUM(F10:F16)</f>
        <v>-1392</v>
      </c>
      <c r="G9" s="237">
        <f>+SUM(G10:G16)</f>
        <v>1</v>
      </c>
      <c r="H9" s="237">
        <f>+SUM(H10:H16)</f>
        <v>0</v>
      </c>
      <c r="I9" s="238">
        <v>-6</v>
      </c>
      <c r="J9" s="236">
        <f>+SUM(J10:J16)</f>
        <v>2931</v>
      </c>
      <c r="K9" s="239"/>
      <c r="L9" s="240">
        <v>310</v>
      </c>
      <c r="M9" s="249">
        <v>-631</v>
      </c>
    </row>
    <row r="10" spans="1:16">
      <c r="A10" s="219"/>
      <c r="B10" s="466"/>
      <c r="C10" s="52" t="s">
        <v>90</v>
      </c>
      <c r="D10" s="241">
        <v>3827</v>
      </c>
      <c r="E10" s="241">
        <v>1690</v>
      </c>
      <c r="F10" s="241">
        <v>-448</v>
      </c>
      <c r="G10" s="241">
        <v>-15</v>
      </c>
      <c r="H10" s="241">
        <v>0</v>
      </c>
      <c r="I10" s="241">
        <v>0</v>
      </c>
      <c r="J10" s="248">
        <v>1228</v>
      </c>
      <c r="K10" s="239"/>
      <c r="L10" s="241"/>
      <c r="M10" s="241"/>
      <c r="P10" s="398"/>
    </row>
    <row r="11" spans="1:16">
      <c r="A11" s="219"/>
      <c r="B11" s="466"/>
      <c r="C11" s="52" t="s">
        <v>127</v>
      </c>
      <c r="D11" s="241">
        <v>4412</v>
      </c>
      <c r="E11" s="241">
        <v>1092</v>
      </c>
      <c r="F11" s="241">
        <v>-447</v>
      </c>
      <c r="G11" s="241">
        <v>4</v>
      </c>
      <c r="H11" s="241">
        <v>0</v>
      </c>
      <c r="I11" s="241">
        <v>0</v>
      </c>
      <c r="J11" s="414">
        <f t="shared" ref="J11:J16" si="1">+E11+F11+G11+H11+I11</f>
        <v>649</v>
      </c>
      <c r="K11" s="239"/>
      <c r="L11" s="241"/>
      <c r="M11" s="241"/>
      <c r="P11" s="398"/>
    </row>
    <row r="12" spans="1:16">
      <c r="A12" s="219"/>
      <c r="B12" s="466"/>
      <c r="C12" s="52" t="s">
        <v>573</v>
      </c>
      <c r="D12" s="241">
        <v>3382</v>
      </c>
      <c r="E12" s="241">
        <v>625</v>
      </c>
      <c r="F12" s="241">
        <v>-250</v>
      </c>
      <c r="G12" s="241">
        <v>34</v>
      </c>
      <c r="H12" s="241">
        <v>0</v>
      </c>
      <c r="I12" s="241">
        <v>0</v>
      </c>
      <c r="J12" s="414">
        <f t="shared" si="1"/>
        <v>409</v>
      </c>
      <c r="K12" s="239"/>
      <c r="L12" s="241"/>
      <c r="M12" s="241"/>
      <c r="P12" s="398"/>
    </row>
    <row r="13" spans="1:16">
      <c r="A13" s="219"/>
      <c r="B13" s="466"/>
      <c r="C13" s="52" t="s">
        <v>451</v>
      </c>
      <c r="D13" s="241">
        <v>1217</v>
      </c>
      <c r="E13" s="241">
        <v>247</v>
      </c>
      <c r="F13" s="241">
        <v>-30</v>
      </c>
      <c r="G13" s="241">
        <v>0</v>
      </c>
      <c r="H13" s="241">
        <v>0</v>
      </c>
      <c r="I13" s="241">
        <v>0</v>
      </c>
      <c r="J13" s="414">
        <f t="shared" si="1"/>
        <v>217</v>
      </c>
      <c r="K13" s="239"/>
      <c r="L13" s="241"/>
      <c r="M13" s="241"/>
      <c r="P13" s="398"/>
    </row>
    <row r="14" spans="1:16">
      <c r="A14" s="219"/>
      <c r="B14" s="466"/>
      <c r="C14" s="52" t="s">
        <v>219</v>
      </c>
      <c r="D14" s="241">
        <v>2045</v>
      </c>
      <c r="E14" s="241">
        <v>401</v>
      </c>
      <c r="F14" s="241">
        <v>-110</v>
      </c>
      <c r="G14" s="241">
        <v>-13</v>
      </c>
      <c r="H14" s="241">
        <v>0</v>
      </c>
      <c r="I14" s="241">
        <v>0</v>
      </c>
      <c r="J14" s="414">
        <f t="shared" si="1"/>
        <v>278</v>
      </c>
      <c r="K14" s="239"/>
      <c r="L14" s="241"/>
      <c r="M14" s="241"/>
      <c r="P14" s="398"/>
    </row>
    <row r="15" spans="1:16">
      <c r="A15" s="219"/>
      <c r="B15" s="466"/>
      <c r="C15" s="52" t="s">
        <v>242</v>
      </c>
      <c r="D15" s="241">
        <v>1160</v>
      </c>
      <c r="E15" s="241">
        <v>387</v>
      </c>
      <c r="F15" s="241">
        <v>-105</v>
      </c>
      <c r="G15" s="241">
        <v>-7</v>
      </c>
      <c r="H15" s="241">
        <v>0</v>
      </c>
      <c r="I15" s="241">
        <v>0</v>
      </c>
      <c r="J15" s="414">
        <f t="shared" si="1"/>
        <v>275</v>
      </c>
      <c r="K15" s="239"/>
      <c r="L15" s="241"/>
      <c r="M15" s="241"/>
      <c r="P15" s="398"/>
    </row>
    <row r="16" spans="1:16">
      <c r="A16" s="219"/>
      <c r="B16" s="467"/>
      <c r="C16" s="52" t="s">
        <v>459</v>
      </c>
      <c r="D16" s="241">
        <v>1</v>
      </c>
      <c r="E16" s="241">
        <v>-115</v>
      </c>
      <c r="F16" s="241">
        <v>-2</v>
      </c>
      <c r="G16" s="241">
        <v>-2</v>
      </c>
      <c r="H16" s="241">
        <v>0</v>
      </c>
      <c r="I16" s="241">
        <v>-6</v>
      </c>
      <c r="J16" s="414">
        <f t="shared" si="1"/>
        <v>-125</v>
      </c>
      <c r="K16" s="239"/>
      <c r="L16" s="241"/>
      <c r="M16" s="241"/>
    </row>
    <row r="17" spans="1:21">
      <c r="A17" s="219"/>
      <c r="B17" s="460"/>
      <c r="C17" s="243" t="s">
        <v>6</v>
      </c>
      <c r="D17" s="244">
        <f t="shared" ref="D17:J17" si="2">+SUM(D18:D20)</f>
        <v>44418</v>
      </c>
      <c r="E17" s="244">
        <f t="shared" si="2"/>
        <v>4180</v>
      </c>
      <c r="F17" s="245">
        <f t="shared" si="2"/>
        <v>-1567</v>
      </c>
      <c r="G17" s="245">
        <v>-102</v>
      </c>
      <c r="H17" s="245">
        <f t="shared" si="2"/>
        <v>0</v>
      </c>
      <c r="I17" s="245">
        <f t="shared" si="2"/>
        <v>-16</v>
      </c>
      <c r="J17" s="244">
        <f t="shared" si="2"/>
        <v>2494</v>
      </c>
      <c r="K17" s="239"/>
      <c r="L17" s="240">
        <v>60</v>
      </c>
      <c r="M17" s="249">
        <v>-37</v>
      </c>
    </row>
    <row r="18" spans="1:21">
      <c r="A18" s="29"/>
      <c r="B18" s="461"/>
      <c r="C18" s="52" t="s">
        <v>7</v>
      </c>
      <c r="D18" s="241">
        <v>35804</v>
      </c>
      <c r="E18" s="241">
        <v>3427</v>
      </c>
      <c r="F18" s="241">
        <v>-1148</v>
      </c>
      <c r="G18" s="241">
        <v>-52</v>
      </c>
      <c r="H18" s="241">
        <v>0</v>
      </c>
      <c r="I18" s="241">
        <v>-13</v>
      </c>
      <c r="J18" s="242">
        <f t="shared" ref="J18:J25" si="3">+E18+F18+G18+H18+I18</f>
        <v>2214</v>
      </c>
      <c r="K18" s="40"/>
      <c r="L18" s="241"/>
      <c r="M18" s="249"/>
    </row>
    <row r="19" spans="1:21">
      <c r="A19" s="29"/>
      <c r="B19" s="461"/>
      <c r="C19" s="52" t="s">
        <v>64</v>
      </c>
      <c r="D19" s="241">
        <v>8614</v>
      </c>
      <c r="E19" s="241">
        <v>880</v>
      </c>
      <c r="F19" s="241">
        <v>-417</v>
      </c>
      <c r="G19" s="241">
        <v>-50</v>
      </c>
      <c r="H19" s="241">
        <v>0</v>
      </c>
      <c r="I19" s="241">
        <v>0</v>
      </c>
      <c r="J19" s="242">
        <f t="shared" si="3"/>
        <v>413</v>
      </c>
      <c r="L19" s="241"/>
      <c r="M19" s="249"/>
    </row>
    <row r="20" spans="1:21">
      <c r="A20" s="29"/>
      <c r="B20" s="462"/>
      <c r="C20" s="52" t="s">
        <v>459</v>
      </c>
      <c r="D20" s="241">
        <v>0</v>
      </c>
      <c r="E20" s="241">
        <v>-127</v>
      </c>
      <c r="F20" s="241">
        <v>-2</v>
      </c>
      <c r="G20" s="241">
        <v>-1</v>
      </c>
      <c r="H20" s="241">
        <v>0</v>
      </c>
      <c r="I20" s="241">
        <v>-3</v>
      </c>
      <c r="J20" s="242">
        <f t="shared" si="3"/>
        <v>-133</v>
      </c>
      <c r="L20" s="241"/>
      <c r="M20" s="249"/>
    </row>
    <row r="21" spans="1:21">
      <c r="A21" s="219"/>
      <c r="B21" s="468" t="s">
        <v>486</v>
      </c>
      <c r="C21" s="468"/>
      <c r="D21" s="246">
        <v>4759</v>
      </c>
      <c r="E21" s="246">
        <v>2377</v>
      </c>
      <c r="F21" s="240">
        <v>-1202</v>
      </c>
      <c r="G21" s="240">
        <v>-53</v>
      </c>
      <c r="H21" s="240">
        <v>0</v>
      </c>
      <c r="I21" s="240">
        <v>-3</v>
      </c>
      <c r="J21" s="244">
        <f t="shared" si="3"/>
        <v>1119</v>
      </c>
      <c r="L21" s="240">
        <v>4</v>
      </c>
      <c r="M21" s="249">
        <v>-70</v>
      </c>
    </row>
    <row r="22" spans="1:21">
      <c r="A22" s="219"/>
      <c r="B22" s="469" t="s">
        <v>487</v>
      </c>
      <c r="C22" s="469"/>
      <c r="D22" s="246">
        <v>2031</v>
      </c>
      <c r="E22" s="246">
        <v>3049</v>
      </c>
      <c r="F22" s="240">
        <v>-1233</v>
      </c>
      <c r="G22" s="240">
        <v>-6</v>
      </c>
      <c r="H22" s="240">
        <v>0</v>
      </c>
      <c r="I22" s="240">
        <v>-5</v>
      </c>
      <c r="J22" s="244">
        <f t="shared" si="3"/>
        <v>1805</v>
      </c>
      <c r="L22" s="240">
        <v>34</v>
      </c>
      <c r="M22" s="249">
        <v>-71</v>
      </c>
    </row>
    <row r="23" spans="1:21">
      <c r="A23" s="219"/>
      <c r="B23" s="470" t="s">
        <v>249</v>
      </c>
      <c r="C23" s="470"/>
      <c r="D23" s="246">
        <v>14693</v>
      </c>
      <c r="E23" s="246">
        <v>1018</v>
      </c>
      <c r="F23" s="240">
        <v>-335</v>
      </c>
      <c r="G23" s="240">
        <v>18</v>
      </c>
      <c r="H23" s="240">
        <v>-30</v>
      </c>
      <c r="I23" s="240">
        <v>-11</v>
      </c>
      <c r="J23" s="244">
        <f t="shared" si="3"/>
        <v>660</v>
      </c>
      <c r="L23" s="240">
        <v>3</v>
      </c>
      <c r="M23" s="249">
        <v>-22</v>
      </c>
    </row>
    <row r="24" spans="1:21">
      <c r="A24" s="219"/>
      <c r="B24" s="471" t="s">
        <v>488</v>
      </c>
      <c r="C24" s="471"/>
      <c r="D24" s="246">
        <v>15093</v>
      </c>
      <c r="E24" s="246">
        <v>2426</v>
      </c>
      <c r="F24" s="240">
        <v>-1101</v>
      </c>
      <c r="G24" s="240">
        <v>65</v>
      </c>
      <c r="H24" s="240">
        <v>-245</v>
      </c>
      <c r="I24" s="240">
        <v>-24</v>
      </c>
      <c r="J24" s="244">
        <f t="shared" si="3"/>
        <v>1121</v>
      </c>
      <c r="L24" s="240">
        <v>22</v>
      </c>
      <c r="M24" s="249">
        <v>-367</v>
      </c>
    </row>
    <row r="25" spans="1:21" ht="15" customHeight="1">
      <c r="A25" s="219"/>
      <c r="B25" s="472" t="s">
        <v>459</v>
      </c>
      <c r="C25" s="472"/>
      <c r="D25" s="246">
        <v>0</v>
      </c>
      <c r="E25" s="246">
        <v>-351</v>
      </c>
      <c r="F25" s="240">
        <v>-111</v>
      </c>
      <c r="G25" s="240">
        <v>-94</v>
      </c>
      <c r="H25" s="240">
        <v>0</v>
      </c>
      <c r="I25" s="240">
        <v>-54</v>
      </c>
      <c r="J25" s="244">
        <f t="shared" si="3"/>
        <v>-610</v>
      </c>
      <c r="L25" s="249">
        <v>0</v>
      </c>
      <c r="M25" s="249">
        <v>-7</v>
      </c>
    </row>
    <row r="26" spans="1:21" ht="39" customHeight="1">
      <c r="A26" s="219"/>
      <c r="B26" s="219"/>
      <c r="C26" s="219"/>
    </row>
    <row r="27" spans="1:21" ht="16.5" customHeight="1">
      <c r="A27" s="29"/>
      <c r="B27" s="86"/>
      <c r="C27" s="225" t="s">
        <v>1165</v>
      </c>
      <c r="D27" s="86"/>
      <c r="E27" s="86"/>
      <c r="F27" s="86"/>
      <c r="G27" s="86"/>
      <c r="H27" s="86"/>
      <c r="I27" s="86"/>
      <c r="J27" s="86"/>
      <c r="K27" s="87"/>
      <c r="L27" s="86"/>
      <c r="M27" s="86"/>
      <c r="N27" s="41"/>
      <c r="O27" s="40"/>
      <c r="P27" s="40"/>
      <c r="Q27" s="40"/>
      <c r="R27" s="40"/>
      <c r="S27" s="40"/>
      <c r="T27" s="40"/>
      <c r="U27" s="29"/>
    </row>
    <row r="28" spans="1:21" ht="15.75" thickBot="1">
      <c r="A28" s="29"/>
      <c r="B28" s="29"/>
      <c r="C28" s="29"/>
      <c r="D28" s="41"/>
      <c r="E28" s="41"/>
      <c r="F28" s="41"/>
      <c r="G28" s="41"/>
      <c r="H28" s="41"/>
      <c r="I28" s="41"/>
      <c r="J28" s="41"/>
      <c r="K28" s="40"/>
      <c r="L28" s="41"/>
      <c r="M28" s="41"/>
      <c r="N28" s="41"/>
      <c r="O28" s="40"/>
      <c r="P28" s="40"/>
      <c r="Q28" s="40"/>
      <c r="R28" s="40"/>
      <c r="S28" s="40"/>
      <c r="T28" s="40"/>
      <c r="U28" s="29"/>
    </row>
    <row r="29" spans="1:21" ht="39" thickBot="1">
      <c r="A29" s="29"/>
      <c r="B29" s="227"/>
      <c r="C29" s="228" t="s">
        <v>485</v>
      </c>
      <c r="D29" s="229" t="s">
        <v>639</v>
      </c>
      <c r="E29" s="230" t="s">
        <v>640</v>
      </c>
      <c r="F29" s="230" t="s">
        <v>641</v>
      </c>
      <c r="G29" s="230" t="s">
        <v>642</v>
      </c>
      <c r="H29" s="229" t="s">
        <v>634</v>
      </c>
      <c r="J29" s="41"/>
      <c r="K29" s="40"/>
      <c r="L29" s="41"/>
      <c r="M29" s="41"/>
      <c r="N29" s="41"/>
      <c r="R29" s="40"/>
      <c r="S29" s="40"/>
      <c r="T29" s="40"/>
      <c r="U29" s="29"/>
    </row>
    <row r="30" spans="1:21" ht="18" customHeight="1" thickBot="1">
      <c r="B30" s="227"/>
      <c r="C30" s="231" t="s">
        <v>556</v>
      </c>
      <c r="D30" s="232">
        <f>E30+F30+G30</f>
        <v>10009</v>
      </c>
      <c r="E30" s="233">
        <v>3288</v>
      </c>
      <c r="F30" s="233">
        <v>5889</v>
      </c>
      <c r="G30" s="233">
        <v>832</v>
      </c>
      <c r="H30" s="417">
        <v>95404</v>
      </c>
      <c r="I30" s="41"/>
      <c r="J30" s="41"/>
      <c r="K30" s="41"/>
      <c r="L30" s="41"/>
      <c r="M30" s="41"/>
    </row>
    <row r="31" spans="1:21">
      <c r="A31" s="29"/>
      <c r="B31" s="465"/>
      <c r="C31" s="58" t="s">
        <v>89</v>
      </c>
      <c r="D31" s="237">
        <f>+SUM(D32:D38)</f>
        <v>3033</v>
      </c>
      <c r="E31" s="237">
        <f>+SUM(E32:E38)</f>
        <v>502</v>
      </c>
      <c r="F31" s="238">
        <v>2433</v>
      </c>
      <c r="G31" s="237">
        <f>+SUM(G32:G38)</f>
        <v>98</v>
      </c>
      <c r="H31" s="416">
        <v>27823</v>
      </c>
      <c r="J31" s="41"/>
      <c r="K31" s="40"/>
      <c r="L31" s="41"/>
      <c r="M31" s="41"/>
      <c r="N31" s="41"/>
      <c r="O31" s="40"/>
      <c r="P31" s="40"/>
      <c r="Q31" s="40"/>
      <c r="R31" s="40"/>
      <c r="S31" s="40"/>
      <c r="T31" s="40"/>
      <c r="U31" s="29"/>
    </row>
    <row r="32" spans="1:21">
      <c r="A32" s="29"/>
      <c r="B32" s="466"/>
      <c r="C32" s="52" t="s">
        <v>90</v>
      </c>
      <c r="D32" s="247">
        <f t="shared" ref="D32:D41" si="4">+SUM(E32:G32)</f>
        <v>1832</v>
      </c>
      <c r="E32" s="248">
        <v>127</v>
      </c>
      <c r="F32" s="248">
        <v>1620</v>
      </c>
      <c r="G32" s="248">
        <v>85</v>
      </c>
      <c r="H32" s="249"/>
      <c r="J32" s="41"/>
      <c r="K32" s="40"/>
      <c r="L32" s="41"/>
      <c r="M32" s="41"/>
      <c r="N32" s="41"/>
      <c r="O32" s="40"/>
      <c r="P32" s="40"/>
      <c r="Q32" s="40"/>
      <c r="R32" s="40"/>
      <c r="S32" s="40"/>
      <c r="T32" s="40"/>
      <c r="U32" s="29"/>
    </row>
    <row r="33" spans="1:21">
      <c r="A33" s="29"/>
      <c r="B33" s="466"/>
      <c r="C33" s="52" t="s">
        <v>127</v>
      </c>
      <c r="D33" s="247">
        <f t="shared" si="4"/>
        <v>624</v>
      </c>
      <c r="E33" s="248">
        <v>173</v>
      </c>
      <c r="F33" s="248">
        <v>461</v>
      </c>
      <c r="G33" s="248">
        <v>-10</v>
      </c>
      <c r="H33" s="249"/>
      <c r="J33" s="41"/>
      <c r="K33" s="40"/>
      <c r="L33" s="41"/>
      <c r="M33" s="41"/>
      <c r="N33" s="41"/>
      <c r="O33" s="40"/>
      <c r="P33" s="40"/>
      <c r="Q33" s="40"/>
      <c r="R33" s="40"/>
      <c r="S33" s="40"/>
      <c r="T33" s="40"/>
      <c r="U33" s="29"/>
    </row>
    <row r="34" spans="1:21">
      <c r="A34" s="29"/>
      <c r="B34" s="466"/>
      <c r="C34" s="52" t="s">
        <v>573</v>
      </c>
      <c r="D34" s="247">
        <f t="shared" si="4"/>
        <v>101</v>
      </c>
      <c r="E34" s="248">
        <v>57</v>
      </c>
      <c r="F34" s="248">
        <v>47</v>
      </c>
      <c r="G34" s="248">
        <v>-3</v>
      </c>
      <c r="H34" s="249"/>
      <c r="J34" s="41"/>
      <c r="K34" s="40"/>
      <c r="L34" s="41"/>
      <c r="M34" s="41"/>
      <c r="N34" s="41"/>
      <c r="O34" s="40"/>
      <c r="P34" s="40"/>
      <c r="Q34" s="40"/>
      <c r="R34" s="40"/>
      <c r="S34" s="40"/>
      <c r="T34" s="40"/>
      <c r="U34" s="29"/>
    </row>
    <row r="35" spans="1:21">
      <c r="A35" s="29"/>
      <c r="B35" s="466"/>
      <c r="C35" s="52" t="s">
        <v>451</v>
      </c>
      <c r="D35" s="399">
        <v>60</v>
      </c>
      <c r="E35" s="248">
        <v>25</v>
      </c>
      <c r="F35" s="248">
        <v>49</v>
      </c>
      <c r="G35" s="248">
        <v>-15</v>
      </c>
      <c r="H35" s="249"/>
      <c r="J35" s="41"/>
      <c r="K35" s="40"/>
      <c r="L35" s="41"/>
      <c r="M35" s="41"/>
      <c r="N35" s="41"/>
      <c r="O35" s="40"/>
      <c r="P35" s="40"/>
      <c r="Q35" s="40"/>
      <c r="R35" s="40"/>
      <c r="S35" s="40"/>
      <c r="T35" s="40"/>
      <c r="U35" s="29"/>
    </row>
    <row r="36" spans="1:21">
      <c r="A36" s="29"/>
      <c r="B36" s="466"/>
      <c r="C36" s="52" t="s">
        <v>219</v>
      </c>
      <c r="D36" s="399">
        <v>247</v>
      </c>
      <c r="E36" s="248">
        <v>23</v>
      </c>
      <c r="F36" s="248">
        <v>255</v>
      </c>
      <c r="G36" s="248">
        <v>-30</v>
      </c>
      <c r="H36" s="249"/>
      <c r="J36" s="41"/>
      <c r="K36" s="40"/>
      <c r="L36" s="41"/>
      <c r="M36" s="41"/>
      <c r="N36" s="41"/>
      <c r="O36" s="40"/>
      <c r="P36" s="40"/>
      <c r="Q36" s="40"/>
      <c r="R36" s="40"/>
      <c r="S36" s="40"/>
      <c r="T36" s="40"/>
      <c r="U36" s="29"/>
    </row>
    <row r="37" spans="1:21">
      <c r="A37" s="29"/>
      <c r="B37" s="466"/>
      <c r="C37" s="52" t="s">
        <v>242</v>
      </c>
      <c r="D37" s="399">
        <v>90</v>
      </c>
      <c r="E37" s="248">
        <v>95</v>
      </c>
      <c r="F37" s="248">
        <v>0</v>
      </c>
      <c r="G37" s="248">
        <v>-6</v>
      </c>
      <c r="H37" s="249"/>
      <c r="J37" s="41"/>
      <c r="K37" s="40"/>
      <c r="L37" s="41"/>
      <c r="M37" s="41"/>
      <c r="N37" s="41"/>
      <c r="O37" s="40"/>
      <c r="P37" s="40"/>
      <c r="Q37" s="40"/>
      <c r="R37" s="40"/>
      <c r="S37" s="40"/>
      <c r="T37" s="40"/>
      <c r="U37" s="29"/>
    </row>
    <row r="38" spans="1:21">
      <c r="A38" s="29"/>
      <c r="B38" s="467"/>
      <c r="C38" s="52" t="s">
        <v>459</v>
      </c>
      <c r="D38" s="247">
        <f t="shared" si="4"/>
        <v>79</v>
      </c>
      <c r="E38" s="248">
        <v>2</v>
      </c>
      <c r="F38" s="248">
        <v>0</v>
      </c>
      <c r="G38" s="248">
        <v>77</v>
      </c>
      <c r="H38" s="249"/>
      <c r="J38" s="41"/>
      <c r="K38" s="40"/>
      <c r="L38" s="41"/>
      <c r="M38" s="41"/>
      <c r="N38" s="41"/>
      <c r="O38" s="40"/>
      <c r="P38" s="40"/>
      <c r="Q38" s="40"/>
      <c r="R38" s="40"/>
      <c r="S38" s="40"/>
      <c r="T38" s="40"/>
      <c r="U38" s="29"/>
    </row>
    <row r="39" spans="1:21">
      <c r="A39" s="29"/>
      <c r="B39" s="460"/>
      <c r="C39" s="243" t="s">
        <v>6</v>
      </c>
      <c r="D39" s="249">
        <v>2407</v>
      </c>
      <c r="E39" s="249">
        <v>755</v>
      </c>
      <c r="F39" s="249">
        <v>1202</v>
      </c>
      <c r="G39" s="249">
        <v>450</v>
      </c>
      <c r="H39" s="249">
        <v>24028</v>
      </c>
      <c r="J39" s="41"/>
      <c r="K39" s="40"/>
      <c r="L39" s="41"/>
      <c r="M39" s="41"/>
      <c r="N39" s="41"/>
      <c r="O39" s="40"/>
      <c r="P39" s="40"/>
      <c r="Q39" s="40"/>
      <c r="R39" s="40"/>
      <c r="S39" s="40"/>
      <c r="T39" s="40"/>
      <c r="U39" s="29"/>
    </row>
    <row r="40" spans="1:21">
      <c r="A40" s="29"/>
      <c r="B40" s="461"/>
      <c r="C40" s="52" t="s">
        <v>7</v>
      </c>
      <c r="D40" s="247">
        <f t="shared" si="4"/>
        <v>1792</v>
      </c>
      <c r="E40" s="248">
        <v>613</v>
      </c>
      <c r="F40" s="248">
        <v>937</v>
      </c>
      <c r="G40" s="248">
        <v>242</v>
      </c>
      <c r="H40" s="249"/>
      <c r="J40" s="41"/>
      <c r="K40" s="40"/>
      <c r="L40" s="41"/>
      <c r="M40" s="41"/>
      <c r="N40" s="41"/>
      <c r="O40" s="40"/>
      <c r="P40" s="40"/>
      <c r="Q40" s="40"/>
      <c r="R40" s="40"/>
      <c r="S40" s="40"/>
      <c r="T40" s="40"/>
      <c r="U40" s="29"/>
    </row>
    <row r="41" spans="1:21">
      <c r="A41" s="29"/>
      <c r="B41" s="461"/>
      <c r="C41" s="52" t="s">
        <v>64</v>
      </c>
      <c r="D41" s="247">
        <f t="shared" si="4"/>
        <v>439</v>
      </c>
      <c r="E41" s="248">
        <v>143</v>
      </c>
      <c r="F41" s="248">
        <v>266</v>
      </c>
      <c r="G41" s="248">
        <v>30</v>
      </c>
      <c r="H41" s="249"/>
      <c r="J41" s="41"/>
      <c r="K41" s="40"/>
      <c r="L41" s="41"/>
      <c r="M41" s="41"/>
      <c r="N41" s="41"/>
      <c r="O41" s="40"/>
      <c r="P41" s="40"/>
      <c r="Q41" s="40"/>
      <c r="R41" s="40"/>
      <c r="S41" s="40"/>
      <c r="T41" s="40"/>
      <c r="U41" s="29"/>
    </row>
    <row r="42" spans="1:21">
      <c r="A42" s="29"/>
      <c r="B42" s="462"/>
      <c r="C42" s="52" t="s">
        <v>459</v>
      </c>
      <c r="D42" s="247">
        <f t="shared" ref="D42:D47" si="5">+SUM(E42:G42)</f>
        <v>0</v>
      </c>
      <c r="E42" s="248">
        <v>0</v>
      </c>
      <c r="F42" s="248">
        <v>0</v>
      </c>
      <c r="G42" s="248">
        <v>0</v>
      </c>
      <c r="H42" s="249"/>
      <c r="J42" s="41"/>
      <c r="K42" s="40"/>
      <c r="L42" s="41"/>
      <c r="M42" s="41"/>
      <c r="N42" s="41"/>
      <c r="O42" s="40"/>
      <c r="P42" s="40"/>
      <c r="Q42" s="40"/>
      <c r="R42" s="40"/>
      <c r="S42" s="40"/>
      <c r="T42" s="40"/>
      <c r="U42" s="29"/>
    </row>
    <row r="43" spans="1:21">
      <c r="A43" s="29"/>
      <c r="B43" s="468" t="s">
        <v>486</v>
      </c>
      <c r="C43" s="468"/>
      <c r="D43" s="247">
        <f t="shared" si="5"/>
        <v>710</v>
      </c>
      <c r="E43" s="249">
        <v>98</v>
      </c>
      <c r="F43" s="249">
        <v>613</v>
      </c>
      <c r="G43" s="249">
        <v>-1</v>
      </c>
      <c r="H43" s="249">
        <v>4967</v>
      </c>
      <c r="J43" s="41"/>
      <c r="K43" s="40"/>
      <c r="L43" s="41"/>
      <c r="M43" s="41"/>
      <c r="N43" s="41"/>
      <c r="O43" s="40"/>
      <c r="P43" s="40"/>
      <c r="Q43" s="40"/>
      <c r="R43" s="40"/>
      <c r="S43" s="40"/>
      <c r="T43" s="40"/>
      <c r="U43" s="29"/>
    </row>
    <row r="44" spans="1:21">
      <c r="A44" s="29"/>
      <c r="B44" s="469" t="s">
        <v>487</v>
      </c>
      <c r="C44" s="469"/>
      <c r="D44" s="247">
        <f t="shared" si="5"/>
        <v>1752</v>
      </c>
      <c r="E44" s="249">
        <v>1051</v>
      </c>
      <c r="F44" s="249">
        <v>706</v>
      </c>
      <c r="G44" s="249">
        <v>-5</v>
      </c>
      <c r="H44" s="249">
        <v>20877</v>
      </c>
      <c r="J44" s="41"/>
      <c r="K44" s="40"/>
      <c r="L44" s="41"/>
      <c r="M44" s="41"/>
      <c r="N44" s="41"/>
      <c r="O44" s="40"/>
      <c r="P44" s="40"/>
      <c r="Q44" s="40"/>
      <c r="R44" s="40"/>
      <c r="S44" s="40"/>
      <c r="T44" s="40"/>
      <c r="U44" s="29"/>
    </row>
    <row r="45" spans="1:21">
      <c r="A45" s="29"/>
      <c r="B45" s="470" t="s">
        <v>249</v>
      </c>
      <c r="C45" s="470"/>
      <c r="D45" s="247">
        <f t="shared" si="5"/>
        <v>535</v>
      </c>
      <c r="E45" s="249">
        <v>171</v>
      </c>
      <c r="F45" s="249">
        <v>357</v>
      </c>
      <c r="G45" s="249">
        <v>7</v>
      </c>
      <c r="H45" s="249">
        <v>3141</v>
      </c>
      <c r="J45" s="41"/>
      <c r="K45" s="40"/>
      <c r="L45" s="41"/>
      <c r="M45" s="41"/>
      <c r="N45" s="41"/>
      <c r="O45" s="40"/>
      <c r="P45" s="40"/>
      <c r="Q45" s="40"/>
      <c r="R45" s="40"/>
      <c r="S45" s="40"/>
      <c r="T45" s="40"/>
      <c r="U45" s="29"/>
    </row>
    <row r="46" spans="1:21">
      <c r="A46" s="29"/>
      <c r="B46" s="471" t="s">
        <v>488</v>
      </c>
      <c r="C46" s="471"/>
      <c r="D46" s="399">
        <v>1495</v>
      </c>
      <c r="E46" s="249">
        <v>648</v>
      </c>
      <c r="F46" s="249">
        <v>575</v>
      </c>
      <c r="G46" s="249">
        <v>273</v>
      </c>
      <c r="H46" s="249">
        <v>13683</v>
      </c>
      <c r="J46" s="41"/>
      <c r="K46" s="40"/>
      <c r="L46" s="41"/>
      <c r="M46" s="41"/>
      <c r="N46" s="41"/>
      <c r="O46" s="40"/>
      <c r="P46" s="40"/>
      <c r="Q46" s="40"/>
      <c r="R46" s="40"/>
      <c r="S46" s="40"/>
      <c r="T46" s="40"/>
      <c r="U46" s="29"/>
    </row>
    <row r="47" spans="1:21">
      <c r="A47" s="29"/>
      <c r="B47" s="472" t="s">
        <v>459</v>
      </c>
      <c r="C47" s="472"/>
      <c r="D47" s="247">
        <f t="shared" si="5"/>
        <v>77</v>
      </c>
      <c r="E47" s="249">
        <v>63</v>
      </c>
      <c r="F47" s="249">
        <v>3</v>
      </c>
      <c r="G47" s="249">
        <v>11</v>
      </c>
      <c r="H47" s="249">
        <v>884</v>
      </c>
      <c r="J47" s="41"/>
      <c r="K47" s="40"/>
      <c r="L47" s="41"/>
      <c r="M47" s="41"/>
      <c r="N47" s="41"/>
      <c r="O47" s="40"/>
      <c r="P47" s="40"/>
      <c r="Q47" s="40"/>
      <c r="R47" s="40"/>
      <c r="S47" s="40"/>
      <c r="T47" s="40"/>
      <c r="U47" s="29"/>
    </row>
    <row r="48" spans="1:21">
      <c r="A48" s="29"/>
      <c r="B48" s="29"/>
      <c r="C48" s="29"/>
      <c r="D48" s="41"/>
      <c r="E48" s="41"/>
      <c r="F48" s="41"/>
      <c r="G48" s="41"/>
      <c r="H48" s="41"/>
      <c r="I48" s="41"/>
      <c r="J48" s="41"/>
      <c r="K48" s="40"/>
      <c r="L48" s="41"/>
      <c r="M48" s="41"/>
      <c r="N48" s="41"/>
      <c r="O48" s="40"/>
      <c r="P48" s="40"/>
      <c r="Q48" s="40"/>
      <c r="R48" s="40"/>
      <c r="S48" s="40"/>
      <c r="T48" s="40"/>
      <c r="U48" s="29"/>
    </row>
  </sheetData>
  <mergeCells count="17">
    <mergeCell ref="B43:C43"/>
    <mergeCell ref="B44:C44"/>
    <mergeCell ref="B45:C45"/>
    <mergeCell ref="B46:C46"/>
    <mergeCell ref="B47:C47"/>
    <mergeCell ref="B39:B42"/>
    <mergeCell ref="B2:M2"/>
    <mergeCell ref="D5:J5"/>
    <mergeCell ref="L5:M5"/>
    <mergeCell ref="B9:B16"/>
    <mergeCell ref="B17:B20"/>
    <mergeCell ref="B21:C21"/>
    <mergeCell ref="B22:C22"/>
    <mergeCell ref="B23:C23"/>
    <mergeCell ref="B24:C24"/>
    <mergeCell ref="B25:C25"/>
    <mergeCell ref="B31:B38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63" fitToHeight="0" orientation="landscape" r:id="rId1"/>
  <headerFooter differentFirst="1"/>
  <rowBreaks count="1" manualBreakCount="1">
    <brk id="2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34</vt:i4>
      </vt:variant>
    </vt:vector>
  </HeadingPairs>
  <TitlesOfParts>
    <vt:vector size="46" baseType="lpstr">
      <vt:lpstr>CONTENTS</vt:lpstr>
      <vt:lpstr>1 GDF SUEZ presence</vt:lpstr>
      <vt:lpstr>2.1 Power plants list</vt:lpstr>
      <vt:lpstr>2.2 Power plants synthesis</vt:lpstr>
      <vt:lpstr>2.3 Nuclear assets in Belgium</vt:lpstr>
      <vt:lpstr>2.4 Other industrial assets</vt:lpstr>
      <vt:lpstr>2.5 E&amp;P metrics</vt:lpstr>
      <vt:lpstr>3.1 KPIs finance P&amp;L CAPEX</vt:lpstr>
      <vt:lpstr>3.2 KPIs finance divisional</vt:lpstr>
      <vt:lpstr>3.3 KPIs finance BS</vt:lpstr>
      <vt:lpstr>4 Main consolidated entities</vt:lpstr>
      <vt:lpstr>5 Weather sensitivity</vt:lpstr>
      <vt:lpstr>'2.4 Other industrial assets'!a</vt:lpstr>
      <vt:lpstr>'3.3 KPIs finance BS'!aaaa</vt:lpstr>
      <vt:lpstr>'1 GDF SUEZ presence'!Impression_des_titres</vt:lpstr>
      <vt:lpstr>'2.1 Power plants list'!Impression_des_titres</vt:lpstr>
      <vt:lpstr>'2.4 Other industrial assets'!Impression_des_titres</vt:lpstr>
      <vt:lpstr>'2.5 E&amp;P metrics'!Impression_des_titres</vt:lpstr>
      <vt:lpstr>'3.1 KPIs finance P&amp;L CAPEX'!Impression_des_titres</vt:lpstr>
      <vt:lpstr>'3.2 KPIs finance divisional'!Impression_des_titres</vt:lpstr>
      <vt:lpstr>'3.3 KPIs finance BS'!Impression_des_titres</vt:lpstr>
      <vt:lpstr>'4 Main consolidated entities'!Impression_des_titres</vt:lpstr>
      <vt:lpstr>KPIFBS</vt:lpstr>
      <vt:lpstr>'3.3 KPIs finance BS'!OOOO</vt:lpstr>
      <vt:lpstr>'2.5 E&amp;P metrics'!PEP</vt:lpstr>
      <vt:lpstr>'3.1 KPIs finance P&amp;L CAPEX'!PKPIFP</vt:lpstr>
      <vt:lpstr>PMCE</vt:lpstr>
      <vt:lpstr>'2.4 Other industrial assets'!POIA</vt:lpstr>
      <vt:lpstr>'3.3 KPIs finance BS'!ppp</vt:lpstr>
      <vt:lpstr>'1 GDF SUEZ presence'!PPRES</vt:lpstr>
      <vt:lpstr>'1 GDF SUEZ presence'!Print_Area</vt:lpstr>
      <vt:lpstr>'2.5 E&amp;P metrics'!Print_Area</vt:lpstr>
      <vt:lpstr>'3.1 KPIs finance P&amp;L CAPEX'!Print_Area</vt:lpstr>
      <vt:lpstr>'4 Main consolidated entities'!Print_Area</vt:lpstr>
      <vt:lpstr>'1 GDF SUEZ presence'!Zone_d_impression</vt:lpstr>
      <vt:lpstr>'2.1 Power plants list'!Zone_d_impression</vt:lpstr>
      <vt:lpstr>'2.2 Power plants synthesis'!Zone_d_impression</vt:lpstr>
      <vt:lpstr>'2.3 Nuclear assets in Belgium'!Zone_d_impression</vt:lpstr>
      <vt:lpstr>'2.4 Other industrial assets'!Zone_d_impression</vt:lpstr>
      <vt:lpstr>'2.5 E&amp;P metrics'!Zone_d_impression</vt:lpstr>
      <vt:lpstr>'3.1 KPIs finance P&amp;L CAPEX'!Zone_d_impression</vt:lpstr>
      <vt:lpstr>'3.2 KPIs finance divisional'!Zone_d_impression</vt:lpstr>
      <vt:lpstr>'3.3 KPIs finance BS'!Zone_d_impression</vt:lpstr>
      <vt:lpstr>'4 Main consolidated entities'!Zone_d_impression</vt:lpstr>
      <vt:lpstr>'5 Weather sensitivity'!Zone_d_impression</vt:lpstr>
      <vt:lpstr>CONTENTS!Zone_d_impression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2013-02-27T19:28:48Z</dcterms:modified>
</cp:coreProperties>
</file>